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12" yWindow="36" windowWidth="10488" windowHeight="10752" tabRatio="500"/>
  </bookViews>
  <sheets>
    <sheet name="Приложение 16 октября 2025" sheetId="7" r:id="rId1"/>
  </sheets>
  <definedNames>
    <definedName name="_xlnm._FilterDatabase" localSheetId="0" hidden="1">'Приложение 16 октября 2025'!$C$1:$C$237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9" i="7"/>
  <c r="F69"/>
  <c r="E164" l="1"/>
  <c r="G80"/>
  <c r="G79" s="1"/>
  <c r="F80"/>
  <c r="F79" s="1"/>
  <c r="E80"/>
  <c r="E79" s="1"/>
  <c r="F20" l="1"/>
  <c r="G20"/>
  <c r="E20"/>
  <c r="F30"/>
  <c r="G30"/>
  <c r="E30"/>
  <c r="F32"/>
  <c r="G32"/>
  <c r="E32"/>
  <c r="F37"/>
  <c r="G37"/>
  <c r="E37"/>
  <c r="F42"/>
  <c r="G42"/>
  <c r="E42"/>
  <c r="F46"/>
  <c r="G46"/>
  <c r="E46"/>
  <c r="F51"/>
  <c r="G51"/>
  <c r="E51"/>
  <c r="F61"/>
  <c r="G61"/>
  <c r="E61"/>
  <c r="F65"/>
  <c r="G65"/>
  <c r="E65"/>
  <c r="F67"/>
  <c r="G67"/>
  <c r="E67"/>
  <c r="F71"/>
  <c r="G71"/>
  <c r="E71"/>
  <c r="F76"/>
  <c r="G76"/>
  <c r="E76"/>
  <c r="F83"/>
  <c r="F82" s="1"/>
  <c r="G83"/>
  <c r="G82" s="1"/>
  <c r="E83"/>
  <c r="E82" s="1"/>
  <c r="E64" l="1"/>
  <c r="F88"/>
  <c r="F87" s="1"/>
  <c r="G88"/>
  <c r="G87" s="1"/>
  <c r="E88"/>
  <c r="E87" s="1"/>
  <c r="F93"/>
  <c r="G93"/>
  <c r="E93"/>
  <c r="F98"/>
  <c r="G98"/>
  <c r="E98"/>
  <c r="F103"/>
  <c r="G103"/>
  <c r="E103"/>
  <c r="F108"/>
  <c r="G108"/>
  <c r="E108"/>
  <c r="F116"/>
  <c r="G116"/>
  <c r="E116"/>
  <c r="E146"/>
  <c r="E148"/>
  <c r="F153"/>
  <c r="G153"/>
  <c r="E153"/>
  <c r="F159" l="1"/>
  <c r="G159"/>
  <c r="E159"/>
  <c r="F164"/>
  <c r="G164"/>
  <c r="F182"/>
  <c r="G182"/>
  <c r="E182"/>
  <c r="F189"/>
  <c r="G189"/>
  <c r="E189"/>
  <c r="F196"/>
  <c r="G196"/>
  <c r="E196"/>
  <c r="F201"/>
  <c r="G201"/>
  <c r="E201"/>
  <c r="F217"/>
  <c r="G217"/>
  <c r="E217"/>
  <c r="F223"/>
  <c r="G223"/>
  <c r="E223"/>
  <c r="F232"/>
  <c r="G232"/>
  <c r="E232"/>
  <c r="G75"/>
  <c r="G74" s="1"/>
  <c r="G73" s="1"/>
  <c r="F75"/>
  <c r="F74" s="1"/>
  <c r="F73" s="1"/>
  <c r="E75"/>
  <c r="E74" s="1"/>
  <c r="E73" s="1"/>
  <c r="G211"/>
  <c r="F211"/>
  <c r="E211"/>
  <c r="F187"/>
  <c r="G187"/>
  <c r="E187"/>
  <c r="G139"/>
  <c r="F139"/>
  <c r="E139"/>
  <c r="G137"/>
  <c r="F137"/>
  <c r="E137"/>
  <c r="F145"/>
  <c r="G145"/>
  <c r="E136" l="1"/>
  <c r="F136"/>
  <c r="G136"/>
  <c r="G181"/>
  <c r="G180" s="1"/>
  <c r="G179" s="1"/>
  <c r="F181"/>
  <c r="F180" s="1"/>
  <c r="F179" s="1"/>
  <c r="E181"/>
  <c r="E180" s="1"/>
  <c r="E179" s="1"/>
  <c r="G230" l="1"/>
  <c r="G229" s="1"/>
  <c r="F230"/>
  <c r="F229" s="1"/>
  <c r="E230"/>
  <c r="E229" s="1"/>
  <c r="F222"/>
  <c r="F221" s="1"/>
  <c r="F220" s="1"/>
  <c r="F219" s="1"/>
  <c r="G222"/>
  <c r="G221" s="1"/>
  <c r="G220" s="1"/>
  <c r="G219" s="1"/>
  <c r="E222"/>
  <c r="E221" s="1"/>
  <c r="E220" s="1"/>
  <c r="E219" s="1"/>
  <c r="F207"/>
  <c r="G207"/>
  <c r="E207"/>
  <c r="F209"/>
  <c r="G209"/>
  <c r="E209"/>
  <c r="F213"/>
  <c r="G213"/>
  <c r="E213"/>
  <c r="G200"/>
  <c r="G199" s="1"/>
  <c r="G198" s="1"/>
  <c r="F200"/>
  <c r="F199" s="1"/>
  <c r="F198" s="1"/>
  <c r="E200"/>
  <c r="E199" s="1"/>
  <c r="E198" s="1"/>
  <c r="F175" l="1"/>
  <c r="G175"/>
  <c r="E175"/>
  <c r="F158"/>
  <c r="F157" s="1"/>
  <c r="F156" s="1"/>
  <c r="F155" s="1"/>
  <c r="G158"/>
  <c r="G157" s="1"/>
  <c r="G156" s="1"/>
  <c r="G155" s="1"/>
  <c r="E158"/>
  <c r="E157" s="1"/>
  <c r="E156" s="1"/>
  <c r="E155" s="1"/>
  <c r="G163"/>
  <c r="G162" s="1"/>
  <c r="G161" s="1"/>
  <c r="F163"/>
  <c r="F162" s="1"/>
  <c r="F161" s="1"/>
  <c r="E163"/>
  <c r="E162" s="1"/>
  <c r="E161" s="1"/>
  <c r="G134" l="1"/>
  <c r="F134"/>
  <c r="E134"/>
  <c r="G124"/>
  <c r="F124"/>
  <c r="E124"/>
  <c r="G107"/>
  <c r="G106" s="1"/>
  <c r="G105" s="1"/>
  <c r="F107"/>
  <c r="F106" s="1"/>
  <c r="F105" s="1"/>
  <c r="E107"/>
  <c r="E106" s="1"/>
  <c r="E105" s="1"/>
  <c r="F102"/>
  <c r="F101" s="1"/>
  <c r="F100" s="1"/>
  <c r="G102"/>
  <c r="G101" s="1"/>
  <c r="G100" s="1"/>
  <c r="E102"/>
  <c r="E101" s="1"/>
  <c r="E100" s="1"/>
  <c r="F60"/>
  <c r="F59" s="1"/>
  <c r="G60"/>
  <c r="G59" s="1"/>
  <c r="E60"/>
  <c r="E59" s="1"/>
  <c r="F50"/>
  <c r="F49" s="1"/>
  <c r="F48" s="1"/>
  <c r="G50"/>
  <c r="G49" s="1"/>
  <c r="G48" s="1"/>
  <c r="E50"/>
  <c r="E49" s="1"/>
  <c r="E48" s="1"/>
  <c r="F41"/>
  <c r="F40" s="1"/>
  <c r="E41"/>
  <c r="E40" s="1"/>
  <c r="F29"/>
  <c r="G29"/>
  <c r="E29"/>
  <c r="F19"/>
  <c r="F18" s="1"/>
  <c r="E19"/>
  <c r="E18" s="1"/>
  <c r="G19"/>
  <c r="G18" s="1"/>
  <c r="G113" l="1"/>
  <c r="G115"/>
  <c r="F64"/>
  <c r="F63" s="1"/>
  <c r="F58" s="1"/>
  <c r="G64"/>
  <c r="G63" s="1"/>
  <c r="G58" s="1"/>
  <c r="E63"/>
  <c r="E58" s="1"/>
  <c r="G41"/>
  <c r="G40" s="1"/>
  <c r="G112" l="1"/>
  <c r="G114"/>
  <c r="G111" s="1"/>
  <c r="F228" l="1"/>
  <c r="F227" s="1"/>
  <c r="G228"/>
  <c r="G227" s="1"/>
  <c r="E228"/>
  <c r="E227" s="1"/>
  <c r="G173"/>
  <c r="F173"/>
  <c r="E173"/>
  <c r="F172" l="1"/>
  <c r="F171" s="1"/>
  <c r="F170" s="1"/>
  <c r="F169" s="1"/>
  <c r="F168" s="1"/>
  <c r="E172"/>
  <c r="E171" s="1"/>
  <c r="G172"/>
  <c r="G171" s="1"/>
  <c r="G170" s="1"/>
  <c r="G169" s="1"/>
  <c r="G168" s="1"/>
  <c r="G226"/>
  <c r="G225" s="1"/>
  <c r="E226"/>
  <c r="E225" s="1"/>
  <c r="F226"/>
  <c r="F225" s="1"/>
  <c r="F16"/>
  <c r="F15" s="1"/>
  <c r="F14" s="1"/>
  <c r="F13" s="1"/>
  <c r="G16"/>
  <c r="G15" s="1"/>
  <c r="G14" s="1"/>
  <c r="G13" s="1"/>
  <c r="E16"/>
  <c r="E15" s="1"/>
  <c r="E14" s="1"/>
  <c r="E13" s="1"/>
  <c r="F25"/>
  <c r="F24" s="1"/>
  <c r="F23" s="1"/>
  <c r="F22" s="1"/>
  <c r="G25"/>
  <c r="G24" s="1"/>
  <c r="G23" s="1"/>
  <c r="G22" s="1"/>
  <c r="E25"/>
  <c r="E24" s="1"/>
  <c r="E23" s="1"/>
  <c r="E22" s="1"/>
  <c r="F28"/>
  <c r="F27" s="1"/>
  <c r="G28"/>
  <c r="G27" s="1"/>
  <c r="E28"/>
  <c r="E27" s="1"/>
  <c r="F36"/>
  <c r="F35" s="1"/>
  <c r="F34" s="1"/>
  <c r="G36"/>
  <c r="G35" s="1"/>
  <c r="G34" s="1"/>
  <c r="E36"/>
  <c r="E35" s="1"/>
  <c r="E34" s="1"/>
  <c r="F56"/>
  <c r="F55" s="1"/>
  <c r="F54" s="1"/>
  <c r="F53" s="1"/>
  <c r="G56"/>
  <c r="G55" s="1"/>
  <c r="G54" s="1"/>
  <c r="G53" s="1"/>
  <c r="E56"/>
  <c r="E55" s="1"/>
  <c r="E54" s="1"/>
  <c r="E53" s="1"/>
  <c r="F97"/>
  <c r="F96" s="1"/>
  <c r="F95" s="1"/>
  <c r="G97"/>
  <c r="G96" s="1"/>
  <c r="G95" s="1"/>
  <c r="F92"/>
  <c r="F91" s="1"/>
  <c r="F90" s="1"/>
  <c r="G92"/>
  <c r="G91" s="1"/>
  <c r="G90" s="1"/>
  <c r="F86"/>
  <c r="F85" s="1"/>
  <c r="G86"/>
  <c r="G85" s="1"/>
  <c r="E86"/>
  <c r="E85" s="1"/>
  <c r="E92"/>
  <c r="E91" s="1"/>
  <c r="E90" s="1"/>
  <c r="E97"/>
  <c r="E96" s="1"/>
  <c r="E95" s="1"/>
  <c r="F195"/>
  <c r="F194" s="1"/>
  <c r="F193" s="1"/>
  <c r="G195"/>
  <c r="G194" s="1"/>
  <c r="G193" s="1"/>
  <c r="E195"/>
  <c r="E194" s="1"/>
  <c r="E193" s="1"/>
  <c r="F152"/>
  <c r="F151" s="1"/>
  <c r="F150" s="1"/>
  <c r="G152"/>
  <c r="G151" s="1"/>
  <c r="G150" s="1"/>
  <c r="E152"/>
  <c r="E151" s="1"/>
  <c r="E150" s="1"/>
  <c r="F122"/>
  <c r="F121" s="1"/>
  <c r="G122"/>
  <c r="G121" s="1"/>
  <c r="E122"/>
  <c r="E121" s="1"/>
  <c r="G130"/>
  <c r="F130"/>
  <c r="E130"/>
  <c r="F132"/>
  <c r="F144"/>
  <c r="F143" s="1"/>
  <c r="F142" s="1"/>
  <c r="F141" s="1"/>
  <c r="G132"/>
  <c r="E132"/>
  <c r="G128" l="1"/>
  <c r="G127" s="1"/>
  <c r="G126" s="1"/>
  <c r="F128"/>
  <c r="F127" s="1"/>
  <c r="F126" s="1"/>
  <c r="E128"/>
  <c r="E127" s="1"/>
  <c r="E126" s="1"/>
  <c r="E145"/>
  <c r="G186"/>
  <c r="G185" s="1"/>
  <c r="G184" s="1"/>
  <c r="G167" s="1"/>
  <c r="F186"/>
  <c r="F185" s="1"/>
  <c r="F184" s="1"/>
  <c r="F167" s="1"/>
  <c r="E186"/>
  <c r="E185" s="1"/>
  <c r="E184" s="1"/>
  <c r="G192"/>
  <c r="F192"/>
  <c r="E192"/>
  <c r="F12"/>
  <c r="E12"/>
  <c r="G12"/>
  <c r="E120"/>
  <c r="F120"/>
  <c r="G120"/>
  <c r="E45"/>
  <c r="E44" s="1"/>
  <c r="E39" s="1"/>
  <c r="F45"/>
  <c r="F44" s="1"/>
  <c r="F39" s="1"/>
  <c r="G45"/>
  <c r="G44" s="1"/>
  <c r="G39" s="1"/>
  <c r="E170"/>
  <c r="E169" s="1"/>
  <c r="E168" s="1"/>
  <c r="E167" s="1"/>
  <c r="E113" l="1"/>
  <c r="E115"/>
  <c r="F113"/>
  <c r="F115"/>
  <c r="E119"/>
  <c r="E118" s="1"/>
  <c r="G119"/>
  <c r="F119"/>
  <c r="G144"/>
  <c r="G143" s="1"/>
  <c r="G142" s="1"/>
  <c r="G141" s="1"/>
  <c r="E144"/>
  <c r="E143" s="1"/>
  <c r="E142" s="1"/>
  <c r="E141" s="1"/>
  <c r="E114" l="1"/>
  <c r="E111" s="1"/>
  <c r="E110" s="1"/>
  <c r="E112"/>
  <c r="F114"/>
  <c r="F111" s="1"/>
  <c r="F112"/>
  <c r="G118"/>
  <c r="G110" s="1"/>
  <c r="F215"/>
  <c r="F206" s="1"/>
  <c r="F205" s="1"/>
  <c r="G215"/>
  <c r="G206" s="1"/>
  <c r="G205" s="1"/>
  <c r="E215"/>
  <c r="E206" l="1"/>
  <c r="F204"/>
  <c r="F203" s="1"/>
  <c r="F191" s="1"/>
  <c r="G204"/>
  <c r="G203" s="1"/>
  <c r="F118"/>
  <c r="F110" s="1"/>
  <c r="F235" l="1"/>
  <c r="G191"/>
  <c r="G235" s="1"/>
  <c r="E205"/>
  <c r="E204" s="1"/>
  <c r="E203" s="1"/>
  <c r="E191" l="1"/>
  <c r="E235" s="1"/>
</calcChain>
</file>

<file path=xl/sharedStrings.xml><?xml version="1.0" encoding="utf-8"?>
<sst xmlns="http://schemas.openxmlformats.org/spreadsheetml/2006/main" count="532" uniqueCount="247">
  <si>
    <t xml:space="preserve">Приложение №7 </t>
  </si>
  <si>
    <t xml:space="preserve">к решению Совета депутатов 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</si>
  <si>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</si>
  <si>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</si>
  <si>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</si>
  <si>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</si>
  <si>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</si>
  <si>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</si>
  <si>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01 0 00 00000</t>
  </si>
  <si>
    <t>0409</t>
  </si>
  <si>
    <t>02 0 00 00000</t>
  </si>
  <si>
    <t>0503</t>
  </si>
  <si>
    <t>0412</t>
  </si>
  <si>
    <t>03 0 00 00000</t>
  </si>
  <si>
    <t>0310</t>
  </si>
  <si>
    <t>04 0 00 00000</t>
  </si>
  <si>
    <t>0113</t>
  </si>
  <si>
    <t>05 0 00 00000</t>
  </si>
  <si>
    <t>06 0 00 00000</t>
  </si>
  <si>
    <t>07 0 00 00000</t>
  </si>
  <si>
    <t xml:space="preserve">Мероприятие по усилению антитеррористической защищенности объектов социальной сферы </t>
  </si>
  <si>
    <t>08 0 00 00000</t>
  </si>
  <si>
    <t>Предоставление субсидий бюджетным, автономным учреждениям и иным некоммерческим организациям</t>
  </si>
  <si>
    <t>0801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</si>
  <si>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</si>
  <si>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</si>
  <si>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</si>
  <si>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</si>
  <si>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</si>
  <si>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</si>
  <si>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</si>
  <si>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</si>
  <si>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</si>
  <si>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0104</t>
  </si>
  <si>
    <t>67 3 00 00000</t>
  </si>
  <si>
    <t>67 3 01 00000</t>
  </si>
  <si>
    <t>67 3 01 00150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</si>
  <si>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</si>
  <si>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</si>
  <si>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</si>
  <si>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</si>
  <si>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</si>
  <si>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</si>
  <si>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</si>
  <si>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</si>
  <si>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</si>
  <si>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</si>
  <si>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68 9 01 10220</t>
  </si>
  <si>
    <t>0111</t>
  </si>
  <si>
    <t>68 9 01 10190</t>
  </si>
  <si>
    <t>68 9 01 51180</t>
  </si>
  <si>
    <t>0203</t>
  </si>
  <si>
    <t>Мобилизационная и вневойсковая подготовка</t>
  </si>
  <si>
    <t>0502</t>
  </si>
  <si>
    <t>Мероприятия по землеустройству и землепользованию</t>
  </si>
  <si>
    <t>68 9 01 10150</t>
  </si>
  <si>
    <t>68 9 01 10160</t>
  </si>
  <si>
    <t>68 9 01 10170</t>
  </si>
  <si>
    <t>68 9 01 03020</t>
  </si>
  <si>
    <t>Пенсионное обеспечение</t>
  </si>
  <si>
    <t>68 9 01 00170</t>
  </si>
  <si>
    <t>Физкультура и спорт</t>
  </si>
  <si>
    <t>ВСЕГО</t>
  </si>
  <si>
    <t>16 0 00 00000</t>
  </si>
  <si>
    <t>17 0 00 00000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</si>
  <si>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</si>
  <si>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</si>
  <si>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</si>
  <si>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</si>
  <si>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</si>
  <si>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</si>
  <si>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</si>
  <si>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</si>
  <si>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08 4 01 00000</t>
  </si>
  <si>
    <t>08 4 01 00170</t>
  </si>
  <si>
    <t>08 4 01 S0360</t>
  </si>
  <si>
    <t>01 4 00 00000</t>
  </si>
  <si>
    <t>03 4 00 00000</t>
  </si>
  <si>
    <t>02 4 00 00000</t>
  </si>
  <si>
    <t>04 4 00 00000</t>
  </si>
  <si>
    <t>07 4 00 00000</t>
  </si>
  <si>
    <t>17 4 00 00000</t>
  </si>
  <si>
    <t>Комплексы процессных мероприятий</t>
  </si>
  <si>
    <t>17 4 01 00000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</si>
  <si>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</si>
  <si>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Условно утвержденные расходы</t>
  </si>
  <si>
    <t>на 2025 год и плановый период 2026-2027 годов</t>
  </si>
  <si>
    <t>Мероприятия по уплате взносов на капитальный ремонт многоквартирных жилых домов</t>
  </si>
  <si>
    <t xml:space="preserve"> Жилищное хозяйство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</si>
  <si>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</si>
  <si>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</si>
  <si>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Вындиноостровского сельского поселения</t>
  </si>
  <si>
    <t xml:space="preserve">Комплекс процессных мероприятий на подготовку и выполнение прочих работ по содержанию дорог местного значения </t>
  </si>
  <si>
    <t>02 4 01 00000</t>
  </si>
  <si>
    <t>05 7 01 00000</t>
  </si>
  <si>
    <t>05 7 01 S4310</t>
  </si>
  <si>
    <t>06 2 00 00000</t>
  </si>
  <si>
    <t>Региональные проекты</t>
  </si>
  <si>
    <t>Региональный проект "Формирование комфортной городской среды"</t>
  </si>
  <si>
    <t>06 2 И4 00000</t>
  </si>
  <si>
    <t>06 2 И4 55550</t>
  </si>
  <si>
    <t>13 0 00 00000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</si>
  <si>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</si>
  <si>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Реализация мероприятий по обеспечению жильем молодых семей</t>
  </si>
  <si>
    <t>Обеспечение деятельности центрального аппарата</t>
  </si>
  <si>
    <t xml:space="preserve">Обеспечение деятельности центрального аппарата </t>
  </si>
  <si>
    <t>Непрограммные расходы органов местного самоуправления поселений</t>
  </si>
  <si>
    <t>НАЦИОНАЛЬНАЯ ОБОРОНА</t>
  </si>
  <si>
    <t>ЖИЛИЩНО-КОММУНАЛЬНОЕ ХОЗЯЙСТВО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</si>
  <si>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</si>
  <si>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</si>
  <si>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</si>
  <si>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0200</t>
  </si>
  <si>
    <t>0500</t>
  </si>
  <si>
    <t>0 1 4 03 9Д020</t>
  </si>
  <si>
    <t>16 7 00 00000</t>
  </si>
  <si>
    <t>16 7 01 00000</t>
  </si>
  <si>
    <t>16 7 01 L4970</t>
  </si>
  <si>
    <t>02 4 01 S5130</t>
  </si>
  <si>
    <t>0314</t>
  </si>
  <si>
    <t>0 1 4 03 00000</t>
  </si>
  <si>
    <t>13 4 00 00000</t>
  </si>
  <si>
    <t>13 4 01 00000</t>
  </si>
  <si>
    <t>Прочая закупка товаров, работ и услуг</t>
  </si>
  <si>
    <t>01 7 03 SД140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</si>
  <si>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</si>
  <si>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</si>
  <si>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Отраслевые проекты</t>
  </si>
  <si>
    <t>01 7 03 00000</t>
  </si>
  <si>
    <t>01 7 00 00000</t>
  </si>
  <si>
    <t>Дорожное хозяйство (дорожные фонды)</t>
  </si>
  <si>
    <t>Обеспечение пожарной безопасности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</si>
  <si>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</si>
  <si>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</si>
  <si>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05 7 00 00000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</si>
  <si>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</si>
  <si>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</si>
  <si>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</si>
  <si>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05 5 02 00000</t>
  </si>
  <si>
    <t>Муниципальные проекты</t>
  </si>
  <si>
    <t>05 5 00 00000</t>
  </si>
  <si>
    <t>Реализация программ формирования современной городской среды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</si>
  <si>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</si>
  <si>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</si>
  <si>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</si>
  <si>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08 4 00 00000</t>
  </si>
  <si>
    <t>08 4 01 60290</t>
  </si>
  <si>
    <t>На мероприятия по профилактике асоциального поведения в молодежной среде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</si>
  <si>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</si>
  <si>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0707</t>
  </si>
  <si>
    <t>Закупка товаров, работ и услуг в целях капитального ремонта государственного (муниципального) имущества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</si>
  <si>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</si>
  <si>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</si>
  <si>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</si>
  <si>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09 7 00 00000</t>
  </si>
  <si>
    <t>09 0 00 00000</t>
  </si>
  <si>
    <t>1004</t>
  </si>
  <si>
    <t>Отраслевой проект "Улучшение жилищных условий и обеспечение жильем отдельных категорий граждан"</t>
  </si>
  <si>
    <t>17 4 01 10281</t>
  </si>
  <si>
    <t>Оснащение мест (площадок) для накопления ТКО емкостями для накопления ТКО</t>
  </si>
  <si>
    <t>18 5 01 60560</t>
  </si>
  <si>
    <t>На мероприятия по ликвидации мест несанкционированного размещения отходов и озеленение</t>
  </si>
  <si>
    <t>18 5 01 00000</t>
  </si>
  <si>
    <t>18 0 00 00000</t>
  </si>
  <si>
    <t>18 5 00 00000</t>
  </si>
  <si>
    <t>На поддержку развития общественной инфраструктуры муниципального значения</t>
  </si>
  <si>
    <t>19 4 01 S4840</t>
  </si>
  <si>
    <t>19 4 01 00000</t>
  </si>
  <si>
    <t>19 4 00 00000</t>
  </si>
  <si>
    <t>19 0 00 00000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</si>
  <si>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</si>
  <si>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</si>
  <si>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Закупка энергетических ресурсов</t>
  </si>
  <si>
    <t>Прочая закупка товаров, работ и услу</t>
  </si>
  <si>
    <t>Другие обязательства органов местного самоуправления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</si>
  <si>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</si>
  <si>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</si>
  <si>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68 9 01 60300</t>
  </si>
  <si>
    <t>1101</t>
  </si>
  <si>
    <t>На выплату зарплаты с начислениями</t>
  </si>
  <si>
    <t>На оплату электроэнергии за уличное освещение</t>
  </si>
  <si>
    <t>68 9 01 F0450</t>
  </si>
  <si>
    <t>00 0 00 00000</t>
  </si>
  <si>
    <t>Прочие мероприятия по начислению найма</t>
  </si>
  <si>
    <t>68 9 01 10250</t>
  </si>
  <si>
    <t>Уплата иных платежей</t>
  </si>
  <si>
    <t>Уплата прочих налогов, сборов</t>
  </si>
  <si>
    <t>Непрограммные расходы по благоустройству органов местного самоуправления поселения</t>
  </si>
  <si>
    <t>1001</t>
  </si>
  <si>
    <t>68 9 01 F0650</t>
  </si>
  <si>
    <t>На обслуживание местной системы оповещения на территории Волховского муниципального района</t>
  </si>
  <si>
    <t>68 0 01 00000</t>
  </si>
  <si>
    <t>0103</t>
  </si>
  <si>
    <t>0100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</si>
  <si>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</si>
  <si>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На повышение безопасности дорожного движения и содержание дорог в сезонные периоды.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</si>
  <si>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2025год"</t>
  </si>
  <si>
    <t>Комплекс процессных мероприятий "Содействие участию населения в осуществлении местного самоуправления"</t>
  </si>
  <si>
    <t xml:space="preserve"> На реализацию областного закона Ленинградской области от 16 февраля 2024 года 10-оз «О содействии участию населения в осуществлении местного самоуправления в Ленинградской области"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</si>
  <si>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</si>
  <si>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</si>
  <si>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</si>
  <si>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</si>
  <si>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</si>
  <si>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</si>
  <si>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</si>
  <si>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</si>
  <si>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</si>
  <si>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</si>
  <si>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Комплекс процессных мероприятий "Обустройство мест (площадок) накопления ТКО"</t>
  </si>
  <si>
    <t>Муниципальная программа «Обращение с твердыми коммунальными отходами на территории Вындиноостровского сельского поселения на 2025-2027 гг."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</si>
  <si>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</si>
  <si>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</si>
  <si>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</si>
  <si>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</si>
  <si>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Прочие мероприятия по благоустройству сельских поселений</t>
  </si>
  <si>
    <t>67 9 00 00000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</si>
  <si>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</si>
  <si>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</si>
  <si>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</si>
  <si>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</si>
  <si>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</si>
  <si>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 подготовку и выполнение тушения лесных и торфяных пожаров</t>
  </si>
  <si>
    <t>03 4 01 60110</t>
  </si>
  <si>
    <t>67 3 01 60300</t>
  </si>
  <si>
    <t>Мероприятия по проведению строительно-технической экспертизы и оценке помещений</t>
  </si>
  <si>
    <t>68 9 01 10140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</si>
  <si>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</si>
  <si>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</si>
  <si>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</si>
  <si>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</si>
  <si>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>Социальное обспечение и иные выплаты населению</t>
  </si>
  <si>
    <t xml:space="preserve">Оказание иных видов социальной помощи </t>
  </si>
  <si>
    <t>1000</t>
  </si>
  <si>
    <t>Иные межбюджетные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</si>
  <si>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</si>
  <si>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</si>
  <si>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09 7 01 10160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</si>
  <si>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</si>
  <si>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</si>
  <si>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09 7 01 60660</t>
  </si>
  <si>
    <t>Расходы за счёт резервного фонда администрации Волховского муниципального района</t>
  </si>
  <si>
    <t>Закупка товаров, работ и услуг для обеспечения государственных (муниципальных) нужд</t>
  </si>
  <si>
    <t>08 4 01 F0390</t>
  </si>
  <si>
    <t>от 16.10.2025 г №24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</si>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</sst>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</font>
    <font>
      <b/>
      <sz val="9"/>
      <name val="Arial Cyr"/>
      <charset val="1"/>
    </font>
    <font>
      <b/>
      <sz val="9"/>
      <name val="Arial Cyr"/>
      <charset val="204"/>
    </font>
    <font>
      <sz val="9"/>
      <name val="Arial Cyr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5">
    <xf numFmtId="0" fontId="0" fillId="0" borderId="0" xfId="0"/>
    <xf numFmtId="0" fontId="3" fillId="2" borderId="0" xfId="0" applyFont="1" applyFill="1"/>
    <xf numFmtId="0" fontId="0" fillId="2" borderId="0" xfId="0" applyFill="1"/>
    <xf numFmtId="49" fontId="0" fillId="0" borderId="0" xfId="0" applyNumberFormat="1"/>
    <xf numFmtId="49" fontId="5" fillId="0" borderId="0" xfId="0" applyNumberFormat="1" applyFont="1"/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4" fontId="4" fillId="2" borderId="2" xfId="0" applyNumberFormat="1" applyFont="1" applyFill="1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2" xfId="0" applyNumberFormat="1" applyFont="1" applyFill="1" applyBorder="1"/>
    <xf numFmtId="2" fontId="6" fillId="2" borderId="2" xfId="0" applyNumberFormat="1" applyFont="1" applyFill="1" applyBorder="1"/>
    <xf numFmtId="0" fontId="4" fillId="2" borderId="2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4" fillId="2" borderId="2" xfId="0" applyFont="1" applyFill="1" applyBorder="1"/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/>
    </xf>
    <xf numFmtId="0" fontId="1" fillId="2" borderId="0" xfId="0" applyFont="1" applyFill="1"/>
    <xf numFmtId="0" fontId="3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6" fillId="2" borderId="7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4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wrapText="1"/>
    </xf>
    <xf numFmtId="165" fontId="6" fillId="2" borderId="2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center" wrapText="1"/>
    </xf>
    <xf numFmtId="2" fontId="6" fillId="2" borderId="2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wrapText="1"/>
    </xf>
    <xf numFmtId="0" fontId="4" fillId="2" borderId="0" xfId="0" applyFont="1" applyFill="1"/>
    <xf numFmtId="165" fontId="7" fillId="2" borderId="5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/>
    <xf numFmtId="0" fontId="3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0" fontId="6" fillId="2" borderId="2" xfId="0" applyFont="1" applyFill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4" fontId="6" fillId="2" borderId="7" xfId="0" applyNumberFormat="1" applyFont="1" applyFill="1" applyBorder="1"/>
    <xf numFmtId="49" fontId="4" fillId="2" borderId="2" xfId="0" applyNumberFormat="1" applyFont="1" applyFill="1" applyBorder="1" applyAlignment="1" applyProtection="1">
      <alignment horizontal="center" wrapText="1"/>
    </xf>
    <xf numFmtId="49" fontId="6" fillId="2" borderId="7" xfId="0" applyNumberFormat="1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>
      <alignment horizontal="right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>
      <alignment horizontal="right"/>
    </xf>
    <xf numFmtId="49" fontId="0" fillId="2" borderId="0" xfId="0" applyNumberFormat="1" applyFill="1"/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2" fontId="3" fillId="2" borderId="2" xfId="0" applyNumberFormat="1" applyFont="1" applyFill="1" applyBorder="1"/>
    <xf numFmtId="0" fontId="0" fillId="2" borderId="2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0" fillId="2" borderId="2" xfId="0" applyNumberFormat="1" applyFont="1" applyFill="1" applyBorder="1"/>
    <xf numFmtId="49" fontId="7" fillId="2" borderId="6" xfId="0" applyNumberFormat="1" applyFont="1" applyFill="1" applyBorder="1" applyAlignment="1" applyProtection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/>
    <xf numFmtId="0" fontId="3" fillId="2" borderId="1" xfId="0" applyFont="1" applyFill="1" applyBorder="1"/>
    <xf numFmtId="49" fontId="0" fillId="2" borderId="0" xfId="0" applyNumberFormat="1" applyFill="1" applyBorder="1"/>
    <xf numFmtId="4" fontId="3" fillId="2" borderId="0" xfId="0" applyNumberFormat="1" applyFont="1" applyFill="1" applyBorder="1"/>
    <xf numFmtId="0" fontId="0" fillId="2" borderId="0" xfId="0" applyFill="1" applyBorder="1"/>
    <xf numFmtId="49" fontId="4" fillId="2" borderId="2" xfId="0" applyNumberFormat="1" applyFont="1" applyFill="1" applyBorder="1" applyAlignment="1">
      <alignment horizont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4" fillId="0" borderId="0" xfId="0" applyFont="1"/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center" wrapText="1"/>
    </xf>
    <xf numFmtId="4" fontId="9" fillId="0" borderId="2" xfId="0" applyNumberFormat="1" applyFont="1" applyFill="1" applyBorder="1" applyAlignment="1" applyProtection="1">
      <alignment horizontal="right" wrapText="1"/>
    </xf>
    <xf numFmtId="4" fontId="8" fillId="0" borderId="0" xfId="0" applyNumberFormat="1" applyFont="1" applyFill="1" applyBorder="1" applyAlignment="1" applyProtection="1">
      <alignment horizontal="right" vertical="center" wrapText="1"/>
    </xf>
    <xf numFmtId="2" fontId="4" fillId="2" borderId="1" xfId="0" applyNumberFormat="1" applyFont="1" applyFill="1" applyBorder="1"/>
    <xf numFmtId="0" fontId="4" fillId="2" borderId="7" xfId="0" applyFont="1" applyFill="1" applyBorder="1" applyAlignment="1">
      <alignment wrapText="1"/>
    </xf>
    <xf numFmtId="4" fontId="4" fillId="2" borderId="1" xfId="0" applyNumberFormat="1" applyFont="1" applyFill="1" applyBorder="1"/>
    <xf numFmtId="0" fontId="4" fillId="2" borderId="3" xfId="0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" fontId="4" fillId="2" borderId="3" xfId="0" applyNumberFormat="1" applyFont="1" applyFill="1" applyBorder="1"/>
    <xf numFmtId="4" fontId="4" fillId="2" borderId="2" xfId="0" applyNumberFormat="1" applyFont="1" applyFill="1" applyBorder="1" applyAlignment="1">
      <alignment horizontal="right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 applyProtection="1">
      <alignment horizontal="center" wrapText="1"/>
    </xf>
    <xf numFmtId="4" fontId="10" fillId="0" borderId="2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right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7"/>
  <sheetViews>
    <sheetView tabSelected="1" zoomScale="90" zoomScaleNormal="90" workbookViewId="0">
      <selection activeCell="L8" sqref="L8"/>
    </sheetView>
  </sheetViews>
  <sheetFormatPr defaultRowHeight="13.2"/>
  <cols>
    <col min="1" max="1" width="36.77734375" style="2" customWidth="1"/>
    <col min="2" max="2" width="14.33203125" customWidth="1"/>
    <col min="3" max="3" width="7.44140625" customWidth="1"/>
    <col min="4" max="4" width="6.44140625" style="3" customWidth="1"/>
    <col min="5" max="5" width="11.109375" customWidth="1"/>
    <col min="6" max="6" width="11" customWidth="1"/>
    <col min="7" max="7" width="11.5546875" customWidth="1"/>
  </cols>
  <sheetData>
    <row r="1" spans="1:11">
      <c r="D1" s="4"/>
      <c r="E1" s="114" t="s">
        <v>0</v>
      </c>
      <c r="F1" s="114"/>
      <c r="G1" s="114"/>
    </row>
    <row r="2" spans="1:11" ht="11.4" customHeight="1">
      <c r="D2" s="4"/>
      <c r="E2" s="114" t="s">
        <v>1</v>
      </c>
      <c r="F2" s="114"/>
      <c r="G2" s="114"/>
    </row>
    <row r="3" spans="1:11">
      <c r="D3" s="114" t="s">
        <v>91</v>
      </c>
      <c r="E3" s="114"/>
      <c r="F3" s="114"/>
      <c r="G3" s="114"/>
    </row>
    <row r="4" spans="1:11">
      <c r="D4" s="4"/>
      <c r="E4" s="114" t="s">
        <v>244</v>
      </c>
      <c r="F4" s="114"/>
      <c r="G4" s="114"/>
    </row>
    <row r="5" spans="1:11" ht="3" customHeight="1"/>
    <row r="6" spans="1:11" s="2" customFormat="1" ht="75" customHeight="1">
      <c r="A6" s="112" t="s">
        <v>2</v>
      </c>
      <c r="B6" s="112"/>
      <c r="C6" s="112"/>
      <c r="D6" s="112"/>
      <c r="E6" s="112"/>
      <c r="F6" s="112"/>
      <c r="G6" s="112"/>
      <c r="K6" s="74"/>
    </row>
    <row r="7" spans="1:11" s="2" customFormat="1">
      <c r="A7" s="113" t="s">
        <v>86</v>
      </c>
      <c r="B7" s="113"/>
      <c r="C7" s="113"/>
      <c r="D7" s="113"/>
      <c r="E7" s="113"/>
      <c r="F7" s="113"/>
      <c r="G7" s="113"/>
    </row>
    <row r="8" spans="1:11" s="2" customFormat="1">
      <c r="D8" s="75"/>
    </row>
    <row r="9" spans="1:11" s="2" customFormat="1" ht="36">
      <c r="A9" s="38" t="s">
        <v>3</v>
      </c>
      <c r="B9" s="38" t="s">
        <v>4</v>
      </c>
      <c r="C9" s="38" t="s">
        <v>5</v>
      </c>
      <c r="D9" s="76" t="s">
        <v>6</v>
      </c>
      <c r="E9" s="77" t="s">
        <v>7</v>
      </c>
      <c r="F9" s="77" t="s">
        <v>7</v>
      </c>
      <c r="G9" s="77" t="s">
        <v>7</v>
      </c>
    </row>
    <row r="10" spans="1:11" s="2" customFormat="1">
      <c r="A10" s="38"/>
      <c r="B10" s="38"/>
      <c r="C10" s="38"/>
      <c r="D10" s="76"/>
      <c r="E10" s="38">
        <v>2025</v>
      </c>
      <c r="F10" s="38">
        <v>2026</v>
      </c>
      <c r="G10" s="38">
        <v>2027</v>
      </c>
    </row>
    <row r="11" spans="1:11" s="2" customFormat="1">
      <c r="A11" s="38">
        <v>1</v>
      </c>
      <c r="B11" s="38">
        <v>2</v>
      </c>
      <c r="C11" s="38">
        <v>3</v>
      </c>
      <c r="D11" s="76">
        <v>4</v>
      </c>
      <c r="E11" s="38">
        <v>5</v>
      </c>
      <c r="F11" s="38">
        <v>6</v>
      </c>
      <c r="G11" s="38">
        <v>7</v>
      </c>
    </row>
    <row r="12" spans="1:11" s="2" customFormat="1">
      <c r="A12" s="39" t="s">
        <v>130</v>
      </c>
      <c r="B12" s="38"/>
      <c r="C12" s="38"/>
      <c r="D12" s="76" t="s">
        <v>9</v>
      </c>
      <c r="E12" s="78">
        <f>E13+E18</f>
        <v>825.5</v>
      </c>
      <c r="F12" s="78">
        <f>F13+F18</f>
        <v>1209.4000000000001</v>
      </c>
      <c r="G12" s="78">
        <f>G13+G18</f>
        <v>2715.7</v>
      </c>
    </row>
    <row r="13" spans="1:11" s="1" customFormat="1" ht="71.400000000000006" customHeight="1">
      <c r="A13" s="28" t="s">
        <v>194</v>
      </c>
      <c r="B13" s="6" t="s">
        <v>8</v>
      </c>
      <c r="C13" s="6"/>
      <c r="D13" s="7" t="s">
        <v>9</v>
      </c>
      <c r="E13" s="8">
        <f t="shared" ref="E13:G15" si="0">SUM(E14)</f>
        <v>825.5</v>
      </c>
      <c r="F13" s="8">
        <f t="shared" si="0"/>
        <v>1209.4000000000001</v>
      </c>
      <c r="G13" s="8">
        <f t="shared" si="0"/>
        <v>809.3</v>
      </c>
    </row>
    <row r="14" spans="1:11" s="1" customFormat="1">
      <c r="A14" s="5" t="s">
        <v>82</v>
      </c>
      <c r="B14" s="6" t="s">
        <v>76</v>
      </c>
      <c r="C14" s="6"/>
      <c r="D14" s="7"/>
      <c r="E14" s="8">
        <f t="shared" si="0"/>
        <v>825.5</v>
      </c>
      <c r="F14" s="8">
        <f t="shared" si="0"/>
        <v>1209.4000000000001</v>
      </c>
      <c r="G14" s="8">
        <f t="shared" si="0"/>
        <v>809.3</v>
      </c>
    </row>
    <row r="15" spans="1:11" s="1" customFormat="1" ht="38.4" customHeight="1">
      <c r="A15" s="22" t="s">
        <v>92</v>
      </c>
      <c r="B15" s="6" t="s">
        <v>120</v>
      </c>
      <c r="C15" s="6"/>
      <c r="D15" s="7"/>
      <c r="E15" s="8">
        <f t="shared" si="0"/>
        <v>825.5</v>
      </c>
      <c r="F15" s="8">
        <f t="shared" si="0"/>
        <v>1209.4000000000001</v>
      </c>
      <c r="G15" s="8">
        <f t="shared" si="0"/>
        <v>809.3</v>
      </c>
    </row>
    <row r="16" spans="1:11" s="1" customFormat="1" ht="34.799999999999997" customHeight="1">
      <c r="A16" s="28" t="s">
        <v>195</v>
      </c>
      <c r="B16" s="6" t="s">
        <v>114</v>
      </c>
      <c r="C16" s="6"/>
      <c r="D16" s="7"/>
      <c r="E16" s="8">
        <f>SUM(E17)</f>
        <v>825.5</v>
      </c>
      <c r="F16" s="8">
        <f>SUM(F17)</f>
        <v>1209.4000000000001</v>
      </c>
      <c r="G16" s="8">
        <f>SUM(G17)</f>
        <v>809.3</v>
      </c>
    </row>
    <row r="17" spans="1:7" s="2" customFormat="1" ht="35.4" customHeight="1">
      <c r="A17" s="67" t="s">
        <v>242</v>
      </c>
      <c r="B17" s="11" t="s">
        <v>114</v>
      </c>
      <c r="C17" s="11">
        <v>200</v>
      </c>
      <c r="D17" s="14" t="s">
        <v>9</v>
      </c>
      <c r="E17" s="9">
        <v>825.5</v>
      </c>
      <c r="F17" s="9">
        <v>1209.4000000000001</v>
      </c>
      <c r="G17" s="9">
        <v>809.3</v>
      </c>
    </row>
    <row r="18" spans="1:7" s="2" customFormat="1">
      <c r="A18" s="5" t="s">
        <v>127</v>
      </c>
      <c r="B18" s="6" t="s">
        <v>129</v>
      </c>
      <c r="C18" s="6"/>
      <c r="D18" s="14"/>
      <c r="E18" s="8">
        <f t="shared" ref="E18:G24" si="1">SUM(E19)</f>
        <v>0</v>
      </c>
      <c r="F18" s="8">
        <f t="shared" si="1"/>
        <v>0</v>
      </c>
      <c r="G18" s="8">
        <f t="shared" si="1"/>
        <v>1906.4</v>
      </c>
    </row>
    <row r="19" spans="1:7" s="2" customFormat="1" ht="47.4" customHeight="1">
      <c r="A19" s="22" t="s">
        <v>126</v>
      </c>
      <c r="B19" s="6" t="s">
        <v>128</v>
      </c>
      <c r="C19" s="6"/>
      <c r="D19" s="14"/>
      <c r="E19" s="8">
        <f t="shared" si="1"/>
        <v>0</v>
      </c>
      <c r="F19" s="8">
        <f t="shared" si="1"/>
        <v>0</v>
      </c>
      <c r="G19" s="8">
        <f t="shared" si="1"/>
        <v>1906.4</v>
      </c>
    </row>
    <row r="20" spans="1:7" s="1" customFormat="1" ht="23.4" customHeight="1">
      <c r="A20" s="22" t="s">
        <v>125</v>
      </c>
      <c r="B20" s="6" t="s">
        <v>124</v>
      </c>
      <c r="C20" s="11"/>
      <c r="D20" s="14"/>
      <c r="E20" s="8">
        <f>SUM(E21)</f>
        <v>0</v>
      </c>
      <c r="F20" s="8">
        <f t="shared" si="1"/>
        <v>0</v>
      </c>
      <c r="G20" s="8">
        <f t="shared" si="1"/>
        <v>1906.4</v>
      </c>
    </row>
    <row r="21" spans="1:7" s="2" customFormat="1" ht="34.200000000000003">
      <c r="A21" s="67" t="s">
        <v>242</v>
      </c>
      <c r="B21" s="11" t="s">
        <v>124</v>
      </c>
      <c r="C21" s="11">
        <v>200</v>
      </c>
      <c r="D21" s="14"/>
      <c r="E21" s="9">
        <v>0</v>
      </c>
      <c r="F21" s="9">
        <v>0</v>
      </c>
      <c r="G21" s="9">
        <v>1906.4</v>
      </c>
    </row>
    <row r="22" spans="1:7" s="1" customFormat="1" ht="72.599999999999994" customHeight="1">
      <c r="A22" s="21" t="s">
        <v>196</v>
      </c>
      <c r="B22" s="6" t="s">
        <v>10</v>
      </c>
      <c r="C22" s="6"/>
      <c r="D22" s="7" t="s">
        <v>9</v>
      </c>
      <c r="E22" s="8">
        <f t="shared" si="1"/>
        <v>2232.3000000000002</v>
      </c>
      <c r="F22" s="8">
        <f t="shared" si="1"/>
        <v>0</v>
      </c>
      <c r="G22" s="8">
        <f t="shared" si="1"/>
        <v>0</v>
      </c>
    </row>
    <row r="23" spans="1:7" s="1" customFormat="1">
      <c r="A23" s="5" t="s">
        <v>82</v>
      </c>
      <c r="B23" s="6" t="s">
        <v>78</v>
      </c>
      <c r="C23" s="6"/>
      <c r="D23" s="7"/>
      <c r="E23" s="8">
        <f t="shared" si="1"/>
        <v>2232.3000000000002</v>
      </c>
      <c r="F23" s="8">
        <f t="shared" si="1"/>
        <v>0</v>
      </c>
      <c r="G23" s="8">
        <f t="shared" si="1"/>
        <v>0</v>
      </c>
    </row>
    <row r="24" spans="1:7" s="1" customFormat="1" ht="39.6" customHeight="1">
      <c r="A24" s="40" t="s">
        <v>197</v>
      </c>
      <c r="B24" s="6" t="s">
        <v>93</v>
      </c>
      <c r="C24" s="6"/>
      <c r="D24" s="7"/>
      <c r="E24" s="8">
        <f t="shared" si="1"/>
        <v>2232.3000000000002</v>
      </c>
      <c r="F24" s="8">
        <f t="shared" si="1"/>
        <v>0</v>
      </c>
      <c r="G24" s="8">
        <f t="shared" si="1"/>
        <v>0</v>
      </c>
    </row>
    <row r="25" spans="1:7" s="1" customFormat="1" ht="60.6" customHeight="1">
      <c r="A25" s="22" t="s">
        <v>198</v>
      </c>
      <c r="B25" s="6" t="s">
        <v>118</v>
      </c>
      <c r="C25" s="6"/>
      <c r="D25" s="7"/>
      <c r="E25" s="8">
        <f>SUM(E26)</f>
        <v>2232.3000000000002</v>
      </c>
      <c r="F25" s="8">
        <f>SUM(F26)</f>
        <v>0</v>
      </c>
      <c r="G25" s="8">
        <f>SUM(G26)</f>
        <v>0</v>
      </c>
    </row>
    <row r="26" spans="1:7" s="2" customFormat="1" ht="34.200000000000003">
      <c r="A26" s="67" t="s">
        <v>242</v>
      </c>
      <c r="B26" s="11" t="s">
        <v>118</v>
      </c>
      <c r="C26" s="11">
        <v>200</v>
      </c>
      <c r="D26" s="14" t="s">
        <v>9</v>
      </c>
      <c r="E26" s="16">
        <v>2232.3000000000002</v>
      </c>
      <c r="F26" s="16">
        <v>0</v>
      </c>
      <c r="G26" s="16">
        <v>0</v>
      </c>
    </row>
    <row r="27" spans="1:7" s="1" customFormat="1" ht="48.6" customHeight="1">
      <c r="A27" s="22" t="s">
        <v>89</v>
      </c>
      <c r="B27" s="6" t="s">
        <v>13</v>
      </c>
      <c r="C27" s="6"/>
      <c r="D27" s="7" t="s">
        <v>14</v>
      </c>
      <c r="E27" s="8">
        <f t="shared" ref="E27:G28" si="2">SUM(E28)</f>
        <v>54</v>
      </c>
      <c r="F27" s="8">
        <f t="shared" si="2"/>
        <v>40</v>
      </c>
      <c r="G27" s="8">
        <f t="shared" si="2"/>
        <v>40</v>
      </c>
    </row>
    <row r="28" spans="1:7" s="1" customFormat="1">
      <c r="A28" s="5" t="s">
        <v>82</v>
      </c>
      <c r="B28" s="6" t="s">
        <v>77</v>
      </c>
      <c r="C28" s="6"/>
      <c r="D28" s="7"/>
      <c r="E28" s="8">
        <f t="shared" si="2"/>
        <v>54</v>
      </c>
      <c r="F28" s="8">
        <f t="shared" si="2"/>
        <v>40</v>
      </c>
      <c r="G28" s="8">
        <f t="shared" si="2"/>
        <v>40</v>
      </c>
    </row>
    <row r="29" spans="1:7" s="1" customFormat="1" ht="62.4" customHeight="1">
      <c r="A29" s="41" t="s">
        <v>199</v>
      </c>
      <c r="B29" s="6" t="s">
        <v>65</v>
      </c>
      <c r="C29" s="6"/>
      <c r="D29" s="7"/>
      <c r="E29" s="8">
        <f>E30+E32</f>
        <v>54</v>
      </c>
      <c r="F29" s="8">
        <f>F30+F32</f>
        <v>40</v>
      </c>
      <c r="G29" s="8">
        <f>G30+G32</f>
        <v>40</v>
      </c>
    </row>
    <row r="30" spans="1:7" s="1" customFormat="1">
      <c r="A30" s="23" t="s">
        <v>131</v>
      </c>
      <c r="B30" s="6" t="s">
        <v>66</v>
      </c>
      <c r="C30" s="6"/>
      <c r="D30" s="7"/>
      <c r="E30" s="8">
        <f t="shared" ref="E30:G37" si="3">SUM(E31)</f>
        <v>40</v>
      </c>
      <c r="F30" s="8">
        <f t="shared" si="3"/>
        <v>40</v>
      </c>
      <c r="G30" s="8">
        <f t="shared" si="3"/>
        <v>40</v>
      </c>
    </row>
    <row r="31" spans="1:7" s="2" customFormat="1" ht="34.200000000000003">
      <c r="A31" s="67" t="s">
        <v>242</v>
      </c>
      <c r="B31" s="11" t="s">
        <v>66</v>
      </c>
      <c r="C31" s="11">
        <v>200</v>
      </c>
      <c r="D31" s="14" t="s">
        <v>14</v>
      </c>
      <c r="E31" s="9">
        <v>40</v>
      </c>
      <c r="F31" s="9">
        <v>40</v>
      </c>
      <c r="G31" s="9">
        <v>40</v>
      </c>
    </row>
    <row r="32" spans="1:7" s="55" customFormat="1" ht="24">
      <c r="A32" s="53" t="s">
        <v>222</v>
      </c>
      <c r="B32" s="54" t="s">
        <v>223</v>
      </c>
      <c r="C32" s="20"/>
      <c r="D32" s="7" t="s">
        <v>14</v>
      </c>
      <c r="E32" s="8">
        <f t="shared" si="3"/>
        <v>14</v>
      </c>
      <c r="F32" s="8">
        <f t="shared" si="3"/>
        <v>0</v>
      </c>
      <c r="G32" s="8">
        <f t="shared" si="3"/>
        <v>0</v>
      </c>
    </row>
    <row r="33" spans="1:9" s="55" customFormat="1" ht="34.200000000000003">
      <c r="A33" s="67" t="s">
        <v>242</v>
      </c>
      <c r="B33" s="70" t="s">
        <v>223</v>
      </c>
      <c r="C33" s="11">
        <v>200</v>
      </c>
      <c r="D33" s="14" t="s">
        <v>14</v>
      </c>
      <c r="E33" s="16">
        <v>14</v>
      </c>
      <c r="F33" s="16">
        <v>0</v>
      </c>
      <c r="G33" s="16">
        <v>0</v>
      </c>
    </row>
    <row r="34" spans="1:9" s="1" customFormat="1" ht="59.4" customHeight="1">
      <c r="A34" s="5" t="s">
        <v>84</v>
      </c>
      <c r="B34" s="6" t="s">
        <v>15</v>
      </c>
      <c r="C34" s="6"/>
      <c r="D34" s="7" t="s">
        <v>16</v>
      </c>
      <c r="E34" s="8">
        <f t="shared" si="3"/>
        <v>15.5</v>
      </c>
      <c r="F34" s="8">
        <f t="shared" si="3"/>
        <v>0</v>
      </c>
      <c r="G34" s="8">
        <f t="shared" si="3"/>
        <v>0</v>
      </c>
    </row>
    <row r="35" spans="1:9" s="1" customFormat="1">
      <c r="A35" s="5" t="s">
        <v>82</v>
      </c>
      <c r="B35" s="6" t="s">
        <v>79</v>
      </c>
      <c r="C35" s="6"/>
      <c r="D35" s="7"/>
      <c r="E35" s="8">
        <f t="shared" si="3"/>
        <v>15.5</v>
      </c>
      <c r="F35" s="8">
        <f t="shared" si="3"/>
        <v>0</v>
      </c>
      <c r="G35" s="8">
        <f t="shared" si="3"/>
        <v>0</v>
      </c>
    </row>
    <row r="36" spans="1:9" s="58" customFormat="1" ht="50.4" customHeight="1">
      <c r="A36" s="22" t="s">
        <v>67</v>
      </c>
      <c r="B36" s="6" t="s">
        <v>68</v>
      </c>
      <c r="C36" s="63"/>
      <c r="D36" s="64"/>
      <c r="E36" s="27">
        <f t="shared" si="3"/>
        <v>15.5</v>
      </c>
      <c r="F36" s="27">
        <f t="shared" si="3"/>
        <v>0</v>
      </c>
      <c r="G36" s="27">
        <f t="shared" si="3"/>
        <v>0</v>
      </c>
    </row>
    <row r="37" spans="1:9" s="58" customFormat="1" ht="48.6" customHeight="1">
      <c r="A37" s="41" t="s">
        <v>200</v>
      </c>
      <c r="B37" s="6" t="s">
        <v>69</v>
      </c>
      <c r="C37" s="63"/>
      <c r="D37" s="64"/>
      <c r="E37" s="8">
        <f t="shared" si="3"/>
        <v>15.5</v>
      </c>
      <c r="F37" s="8">
        <f t="shared" si="3"/>
        <v>0</v>
      </c>
      <c r="G37" s="8">
        <f t="shared" si="3"/>
        <v>0</v>
      </c>
    </row>
    <row r="38" spans="1:9" s="2" customFormat="1" ht="36.6" customHeight="1">
      <c r="A38" s="67" t="s">
        <v>242</v>
      </c>
      <c r="B38" s="11" t="s">
        <v>69</v>
      </c>
      <c r="C38" s="11">
        <v>200</v>
      </c>
      <c r="D38" s="14" t="s">
        <v>16</v>
      </c>
      <c r="E38" s="9">
        <v>15.5</v>
      </c>
      <c r="F38" s="16">
        <v>0</v>
      </c>
      <c r="G38" s="16">
        <v>0</v>
      </c>
    </row>
    <row r="39" spans="1:9" s="1" customFormat="1" ht="59.4" customHeight="1">
      <c r="A39" s="22" t="s">
        <v>90</v>
      </c>
      <c r="B39" s="6" t="s">
        <v>17</v>
      </c>
      <c r="C39" s="6"/>
      <c r="D39" s="7" t="s">
        <v>11</v>
      </c>
      <c r="E39" s="8">
        <f>SUM(E40+E44)</f>
        <v>931.79</v>
      </c>
      <c r="F39" s="8">
        <f t="shared" ref="F39:G39" si="4">SUM(F40+F44)</f>
        <v>540.61</v>
      </c>
      <c r="G39" s="8">
        <f t="shared" si="4"/>
        <v>555.29999999999995</v>
      </c>
    </row>
    <row r="40" spans="1:9" s="1" customFormat="1" ht="12" customHeight="1">
      <c r="A40" s="22" t="s">
        <v>139</v>
      </c>
      <c r="B40" s="6" t="s">
        <v>140</v>
      </c>
      <c r="C40" s="6"/>
      <c r="D40" s="7"/>
      <c r="E40" s="8">
        <f t="shared" ref="E40:G46" si="5">SUM(E41)</f>
        <v>683.1</v>
      </c>
      <c r="F40" s="8">
        <f t="shared" si="5"/>
        <v>0</v>
      </c>
      <c r="G40" s="8">
        <f t="shared" si="5"/>
        <v>0</v>
      </c>
    </row>
    <row r="41" spans="1:9" s="1" customFormat="1" ht="61.8" customHeight="1">
      <c r="A41" s="22" t="s">
        <v>137</v>
      </c>
      <c r="B41" s="6" t="s">
        <v>138</v>
      </c>
      <c r="C41" s="6"/>
      <c r="D41" s="7"/>
      <c r="E41" s="8">
        <f t="shared" si="5"/>
        <v>683.1</v>
      </c>
      <c r="F41" s="8">
        <f t="shared" si="5"/>
        <v>0</v>
      </c>
      <c r="G41" s="8">
        <f t="shared" si="5"/>
        <v>0</v>
      </c>
    </row>
    <row r="42" spans="1:9" s="1" customFormat="1" ht="73.8" customHeight="1">
      <c r="A42" s="22" t="s">
        <v>136</v>
      </c>
      <c r="B42" s="6" t="s">
        <v>135</v>
      </c>
      <c r="C42" s="6"/>
      <c r="D42" s="7"/>
      <c r="E42" s="8">
        <f t="shared" si="5"/>
        <v>683.1</v>
      </c>
      <c r="F42" s="8">
        <f t="shared" si="5"/>
        <v>0</v>
      </c>
      <c r="G42" s="8">
        <f t="shared" si="5"/>
        <v>0</v>
      </c>
    </row>
    <row r="43" spans="1:9" s="1" customFormat="1" ht="34.200000000000003">
      <c r="A43" s="67" t="s">
        <v>242</v>
      </c>
      <c r="B43" s="11" t="s">
        <v>135</v>
      </c>
      <c r="C43" s="11">
        <v>200</v>
      </c>
      <c r="D43" s="14" t="s">
        <v>11</v>
      </c>
      <c r="E43" s="9">
        <v>683.1</v>
      </c>
      <c r="F43" s="9">
        <v>0</v>
      </c>
      <c r="G43" s="9">
        <v>0</v>
      </c>
    </row>
    <row r="44" spans="1:9" s="1" customFormat="1">
      <c r="A44" s="42" t="s">
        <v>127</v>
      </c>
      <c r="B44" s="6" t="s">
        <v>134</v>
      </c>
      <c r="C44" s="6"/>
      <c r="D44" s="7"/>
      <c r="E44" s="8">
        <f t="shared" si="5"/>
        <v>248.69</v>
      </c>
      <c r="F44" s="8">
        <f t="shared" si="5"/>
        <v>540.61</v>
      </c>
      <c r="G44" s="8">
        <f t="shared" si="5"/>
        <v>555.29999999999995</v>
      </c>
    </row>
    <row r="45" spans="1:9" s="1" customFormat="1" ht="24.6" customHeight="1">
      <c r="A45" s="43" t="s">
        <v>133</v>
      </c>
      <c r="B45" s="6" t="s">
        <v>94</v>
      </c>
      <c r="C45" s="6"/>
      <c r="D45" s="7"/>
      <c r="E45" s="8">
        <f t="shared" si="5"/>
        <v>248.69</v>
      </c>
      <c r="F45" s="8">
        <f t="shared" si="5"/>
        <v>540.61</v>
      </c>
      <c r="G45" s="8">
        <f t="shared" si="5"/>
        <v>555.29999999999995</v>
      </c>
    </row>
    <row r="46" spans="1:9" s="1" customFormat="1" ht="50.4" customHeight="1">
      <c r="A46" s="28" t="s">
        <v>132</v>
      </c>
      <c r="B46" s="6" t="s">
        <v>95</v>
      </c>
      <c r="C46" s="6"/>
      <c r="D46" s="7"/>
      <c r="E46" s="8">
        <f t="shared" si="5"/>
        <v>248.69</v>
      </c>
      <c r="F46" s="8">
        <f t="shared" si="5"/>
        <v>540.61</v>
      </c>
      <c r="G46" s="8">
        <f t="shared" si="5"/>
        <v>555.29999999999995</v>
      </c>
    </row>
    <row r="47" spans="1:9" s="2" customFormat="1" ht="34.200000000000003">
      <c r="A47" s="67" t="s">
        <v>242</v>
      </c>
      <c r="B47" s="11" t="s">
        <v>95</v>
      </c>
      <c r="C47" s="11">
        <v>200</v>
      </c>
      <c r="D47" s="14" t="s">
        <v>11</v>
      </c>
      <c r="E47" s="9">
        <v>248.69</v>
      </c>
      <c r="F47" s="9">
        <v>540.61</v>
      </c>
      <c r="G47" s="9">
        <v>555.29999999999995</v>
      </c>
      <c r="I47" s="1"/>
    </row>
    <row r="48" spans="1:9" s="1" customFormat="1" ht="58.8" customHeight="1">
      <c r="A48" s="41" t="s">
        <v>201</v>
      </c>
      <c r="B48" s="6" t="s">
        <v>18</v>
      </c>
      <c r="C48" s="6"/>
      <c r="D48" s="7" t="s">
        <v>11</v>
      </c>
      <c r="E48" s="8">
        <f t="shared" ref="E48:G51" si="6">SUM(E49)</f>
        <v>11511.88</v>
      </c>
      <c r="F48" s="8">
        <f t="shared" si="6"/>
        <v>300</v>
      </c>
      <c r="G48" s="8">
        <f t="shared" si="6"/>
        <v>300</v>
      </c>
    </row>
    <row r="49" spans="1:10" s="1" customFormat="1">
      <c r="A49" s="5" t="s">
        <v>97</v>
      </c>
      <c r="B49" s="10" t="s">
        <v>96</v>
      </c>
      <c r="C49" s="6"/>
      <c r="D49" s="7"/>
      <c r="E49" s="8">
        <f t="shared" si="6"/>
        <v>11511.88</v>
      </c>
      <c r="F49" s="8">
        <f t="shared" si="6"/>
        <v>300</v>
      </c>
      <c r="G49" s="8">
        <f t="shared" si="6"/>
        <v>300</v>
      </c>
    </row>
    <row r="50" spans="1:10" s="1" customFormat="1" ht="22.8" customHeight="1">
      <c r="A50" s="44" t="s">
        <v>98</v>
      </c>
      <c r="B50" s="10" t="s">
        <v>99</v>
      </c>
      <c r="C50" s="6"/>
      <c r="D50" s="7"/>
      <c r="E50" s="8">
        <f t="shared" si="6"/>
        <v>11511.88</v>
      </c>
      <c r="F50" s="8">
        <f t="shared" si="6"/>
        <v>300</v>
      </c>
      <c r="G50" s="8">
        <f t="shared" si="6"/>
        <v>300</v>
      </c>
    </row>
    <row r="51" spans="1:10" s="79" customFormat="1" ht="24.6" customHeight="1">
      <c r="A51" s="45" t="s">
        <v>141</v>
      </c>
      <c r="B51" s="10" t="s">
        <v>100</v>
      </c>
      <c r="C51" s="59"/>
      <c r="D51" s="59"/>
      <c r="E51" s="8">
        <f t="shared" si="6"/>
        <v>11511.88</v>
      </c>
      <c r="F51" s="8">
        <f t="shared" si="6"/>
        <v>300</v>
      </c>
      <c r="G51" s="69">
        <f t="shared" si="6"/>
        <v>300</v>
      </c>
      <c r="H51" s="95"/>
      <c r="J51" s="1"/>
    </row>
    <row r="52" spans="1:10" s="2" customFormat="1" ht="34.200000000000003">
      <c r="A52" s="67" t="s">
        <v>242</v>
      </c>
      <c r="B52" s="93" t="s">
        <v>100</v>
      </c>
      <c r="C52" s="11">
        <v>200</v>
      </c>
      <c r="D52" s="14" t="s">
        <v>11</v>
      </c>
      <c r="E52" s="9">
        <v>11511.88</v>
      </c>
      <c r="F52" s="9">
        <v>300</v>
      </c>
      <c r="G52" s="9">
        <v>300</v>
      </c>
    </row>
    <row r="53" spans="1:10" s="1" customFormat="1" ht="58.2" customHeight="1">
      <c r="A53" s="33" t="s">
        <v>202</v>
      </c>
      <c r="B53" s="6" t="s">
        <v>19</v>
      </c>
      <c r="C53" s="6"/>
      <c r="D53" s="7" t="s">
        <v>119</v>
      </c>
      <c r="E53" s="8">
        <f t="shared" ref="E53:G55" si="7">SUM(E54)</f>
        <v>5.0999999999999996</v>
      </c>
      <c r="F53" s="8">
        <f t="shared" si="7"/>
        <v>5.3</v>
      </c>
      <c r="G53" s="8">
        <f t="shared" si="7"/>
        <v>0</v>
      </c>
    </row>
    <row r="54" spans="1:10" s="1" customFormat="1">
      <c r="A54" s="5" t="s">
        <v>82</v>
      </c>
      <c r="B54" s="6" t="s">
        <v>80</v>
      </c>
      <c r="C54" s="6"/>
      <c r="D54" s="7"/>
      <c r="E54" s="8">
        <f t="shared" si="7"/>
        <v>5.0999999999999996</v>
      </c>
      <c r="F54" s="8">
        <f t="shared" si="7"/>
        <v>5.3</v>
      </c>
      <c r="G54" s="8">
        <f t="shared" si="7"/>
        <v>0</v>
      </c>
    </row>
    <row r="55" spans="1:10" s="1" customFormat="1" ht="48" customHeight="1">
      <c r="A55" s="22" t="s">
        <v>70</v>
      </c>
      <c r="B55" s="6" t="s">
        <v>71</v>
      </c>
      <c r="C55" s="6"/>
      <c r="D55" s="7"/>
      <c r="E55" s="8">
        <f t="shared" si="7"/>
        <v>5.0999999999999996</v>
      </c>
      <c r="F55" s="8">
        <f t="shared" si="7"/>
        <v>5.3</v>
      </c>
      <c r="G55" s="8">
        <f t="shared" si="7"/>
        <v>0</v>
      </c>
    </row>
    <row r="56" spans="1:10" s="1" customFormat="1" ht="37.200000000000003" customHeight="1">
      <c r="A56" s="22" t="s">
        <v>20</v>
      </c>
      <c r="B56" s="6" t="s">
        <v>72</v>
      </c>
      <c r="C56" s="6"/>
      <c r="D56" s="7"/>
      <c r="E56" s="8">
        <f t="shared" ref="E56:G56" si="8">SUM(E57)</f>
        <v>5.0999999999999996</v>
      </c>
      <c r="F56" s="8">
        <f t="shared" si="8"/>
        <v>5.3</v>
      </c>
      <c r="G56" s="8">
        <f t="shared" si="8"/>
        <v>0</v>
      </c>
    </row>
    <row r="57" spans="1:10" s="2" customFormat="1" ht="34.799999999999997" customHeight="1">
      <c r="A57" s="67" t="s">
        <v>242</v>
      </c>
      <c r="B57" s="11" t="s">
        <v>72</v>
      </c>
      <c r="C57" s="11">
        <v>200</v>
      </c>
      <c r="D57" s="14" t="s">
        <v>119</v>
      </c>
      <c r="E57" s="9">
        <v>5.0999999999999996</v>
      </c>
      <c r="F57" s="9">
        <v>5.3</v>
      </c>
      <c r="G57" s="16">
        <v>0</v>
      </c>
    </row>
    <row r="58" spans="1:10" s="1" customFormat="1" ht="51" customHeight="1">
      <c r="A58" s="28" t="s">
        <v>203</v>
      </c>
      <c r="B58" s="6" t="s">
        <v>21</v>
      </c>
      <c r="C58" s="6"/>
      <c r="D58" s="7"/>
      <c r="E58" s="8">
        <f>E59+E63</f>
        <v>10105.540000000001</v>
      </c>
      <c r="F58" s="8">
        <f>F59+F63</f>
        <v>904.9</v>
      </c>
      <c r="G58" s="8">
        <f>G59+G63</f>
        <v>804.9</v>
      </c>
    </row>
    <row r="59" spans="1:10" s="1" customFormat="1">
      <c r="A59" s="5" t="s">
        <v>82</v>
      </c>
      <c r="B59" s="6" t="s">
        <v>145</v>
      </c>
      <c r="C59" s="6"/>
      <c r="D59" s="7"/>
      <c r="E59" s="8">
        <f t="shared" ref="E59:G61" si="9">SUM(E60)</f>
        <v>80</v>
      </c>
      <c r="F59" s="8">
        <f t="shared" si="9"/>
        <v>0</v>
      </c>
      <c r="G59" s="8">
        <f t="shared" si="9"/>
        <v>0</v>
      </c>
    </row>
    <row r="60" spans="1:10" s="2" customFormat="1" ht="59.4" customHeight="1">
      <c r="A60" s="22" t="s">
        <v>148</v>
      </c>
      <c r="B60" s="6" t="s">
        <v>73</v>
      </c>
      <c r="C60" s="11"/>
      <c r="D60" s="14"/>
      <c r="E60" s="8">
        <f t="shared" si="9"/>
        <v>80</v>
      </c>
      <c r="F60" s="8">
        <f t="shared" si="9"/>
        <v>0</v>
      </c>
      <c r="G60" s="8">
        <f t="shared" si="9"/>
        <v>0</v>
      </c>
    </row>
    <row r="61" spans="1:10" s="1" customFormat="1" ht="36" customHeight="1">
      <c r="A61" s="22" t="s">
        <v>147</v>
      </c>
      <c r="B61" s="6" t="s">
        <v>146</v>
      </c>
      <c r="C61" s="6"/>
      <c r="D61" s="7"/>
      <c r="E61" s="8">
        <f t="shared" si="9"/>
        <v>80</v>
      </c>
      <c r="F61" s="8">
        <f t="shared" si="9"/>
        <v>0</v>
      </c>
      <c r="G61" s="8">
        <f t="shared" si="9"/>
        <v>0</v>
      </c>
    </row>
    <row r="62" spans="1:10" s="2" customFormat="1" ht="34.200000000000003" customHeight="1">
      <c r="A62" s="65" t="s">
        <v>22</v>
      </c>
      <c r="B62" s="11" t="s">
        <v>146</v>
      </c>
      <c r="C62" s="11">
        <v>600</v>
      </c>
      <c r="D62" s="14" t="s">
        <v>149</v>
      </c>
      <c r="E62" s="9">
        <v>80</v>
      </c>
      <c r="F62" s="9">
        <v>0</v>
      </c>
      <c r="G62" s="16">
        <v>0</v>
      </c>
    </row>
    <row r="63" spans="1:10" s="1" customFormat="1">
      <c r="A63" s="5" t="s">
        <v>82</v>
      </c>
      <c r="B63" s="6" t="s">
        <v>145</v>
      </c>
      <c r="C63" s="6"/>
      <c r="D63" s="7"/>
      <c r="E63" s="8">
        <f t="shared" ref="E63:G63" si="10">SUM(E64)</f>
        <v>10025.540000000001</v>
      </c>
      <c r="F63" s="8">
        <f t="shared" si="10"/>
        <v>904.9</v>
      </c>
      <c r="G63" s="8">
        <f t="shared" si="10"/>
        <v>804.9</v>
      </c>
    </row>
    <row r="64" spans="1:10" s="1" customFormat="1" ht="58.8" customHeight="1">
      <c r="A64" s="28" t="s">
        <v>204</v>
      </c>
      <c r="B64" s="6" t="s">
        <v>73</v>
      </c>
      <c r="C64" s="6"/>
      <c r="D64" s="7"/>
      <c r="E64" s="8">
        <f>E65+E67+E70+E71</f>
        <v>10025.540000000001</v>
      </c>
      <c r="F64" s="8">
        <f>F65+F67+F71</f>
        <v>904.9</v>
      </c>
      <c r="G64" s="8">
        <f>G65+G67+G71</f>
        <v>804.9</v>
      </c>
    </row>
    <row r="65" spans="1:11" s="1" customFormat="1" ht="36" customHeight="1">
      <c r="A65" s="22" t="s">
        <v>22</v>
      </c>
      <c r="B65" s="6" t="s">
        <v>74</v>
      </c>
      <c r="C65" s="6"/>
      <c r="D65" s="7"/>
      <c r="E65" s="8">
        <f t="shared" ref="E65:G71" si="11">SUM(E66)</f>
        <v>178.65</v>
      </c>
      <c r="F65" s="8">
        <f t="shared" si="11"/>
        <v>245.1</v>
      </c>
      <c r="G65" s="8">
        <f t="shared" si="11"/>
        <v>95.1</v>
      </c>
    </row>
    <row r="66" spans="1:11" s="2" customFormat="1" ht="37.200000000000003" customHeight="1">
      <c r="A66" s="65" t="s">
        <v>22</v>
      </c>
      <c r="B66" s="11" t="s">
        <v>74</v>
      </c>
      <c r="C66" s="11">
        <v>600</v>
      </c>
      <c r="D66" s="14" t="s">
        <v>23</v>
      </c>
      <c r="E66" s="9">
        <v>178.65</v>
      </c>
      <c r="F66" s="9">
        <v>245.1</v>
      </c>
      <c r="G66" s="9">
        <v>95.1</v>
      </c>
    </row>
    <row r="67" spans="1:11" s="1" customFormat="1" ht="37.200000000000003" customHeight="1">
      <c r="A67" s="22" t="s">
        <v>144</v>
      </c>
      <c r="B67" s="6" t="s">
        <v>143</v>
      </c>
      <c r="C67" s="6"/>
      <c r="D67" s="7"/>
      <c r="E67" s="8">
        <f t="shared" si="11"/>
        <v>7761.35</v>
      </c>
      <c r="F67" s="8">
        <f t="shared" si="11"/>
        <v>0</v>
      </c>
      <c r="G67" s="8">
        <f t="shared" si="11"/>
        <v>0</v>
      </c>
    </row>
    <row r="68" spans="1:11" s="2" customFormat="1" ht="37.200000000000003" customHeight="1">
      <c r="A68" s="65" t="s">
        <v>22</v>
      </c>
      <c r="B68" s="11" t="s">
        <v>143</v>
      </c>
      <c r="C68" s="11">
        <v>600</v>
      </c>
      <c r="D68" s="14" t="s">
        <v>23</v>
      </c>
      <c r="E68" s="9">
        <v>7761.35</v>
      </c>
      <c r="F68" s="9">
        <v>0</v>
      </c>
      <c r="G68" s="9">
        <v>0</v>
      </c>
    </row>
    <row r="69" spans="1:11" s="96" customFormat="1" ht="37.200000000000003" customHeight="1">
      <c r="A69" s="97" t="s">
        <v>245</v>
      </c>
      <c r="B69" s="98" t="s">
        <v>243</v>
      </c>
      <c r="C69" s="97"/>
      <c r="D69" s="97"/>
      <c r="E69" s="99">
        <v>235.34</v>
      </c>
      <c r="F69" s="8">
        <f t="shared" si="11"/>
        <v>0</v>
      </c>
      <c r="G69" s="8">
        <f t="shared" si="11"/>
        <v>0</v>
      </c>
      <c r="H69" s="100"/>
      <c r="I69" s="100"/>
      <c r="J69" s="100"/>
      <c r="K69" s="100"/>
    </row>
    <row r="70" spans="1:11" s="96" customFormat="1" ht="37.200000000000003" customHeight="1">
      <c r="A70" s="108" t="s">
        <v>246</v>
      </c>
      <c r="B70" s="109" t="s">
        <v>243</v>
      </c>
      <c r="C70" s="11">
        <v>600</v>
      </c>
      <c r="D70" s="14" t="s">
        <v>23</v>
      </c>
      <c r="E70" s="110">
        <v>235.34</v>
      </c>
      <c r="F70" s="9">
        <v>0</v>
      </c>
      <c r="G70" s="9">
        <v>0</v>
      </c>
      <c r="H70" s="111"/>
      <c r="I70" s="111"/>
      <c r="J70" s="111"/>
      <c r="K70" s="111"/>
    </row>
    <row r="71" spans="1:11" s="1" customFormat="1" ht="84" customHeight="1">
      <c r="A71" s="28" t="s">
        <v>205</v>
      </c>
      <c r="B71" s="6" t="s">
        <v>75</v>
      </c>
      <c r="C71" s="6"/>
      <c r="D71" s="7"/>
      <c r="E71" s="8">
        <f t="shared" si="11"/>
        <v>1850.2</v>
      </c>
      <c r="F71" s="8">
        <f t="shared" si="11"/>
        <v>659.8</v>
      </c>
      <c r="G71" s="8">
        <f t="shared" si="11"/>
        <v>709.8</v>
      </c>
    </row>
    <row r="72" spans="1:11" s="2" customFormat="1" ht="36.6" customHeight="1">
      <c r="A72" s="65" t="s">
        <v>22</v>
      </c>
      <c r="B72" s="11" t="s">
        <v>75</v>
      </c>
      <c r="C72" s="11">
        <v>600</v>
      </c>
      <c r="D72" s="14" t="s">
        <v>23</v>
      </c>
      <c r="E72" s="16">
        <v>1850.2</v>
      </c>
      <c r="F72" s="20">
        <v>659.8</v>
      </c>
      <c r="G72" s="16">
        <v>709.8</v>
      </c>
    </row>
    <row r="73" spans="1:11" s="2" customFormat="1" ht="75" customHeight="1">
      <c r="A73" s="80" t="s">
        <v>206</v>
      </c>
      <c r="B73" s="32" t="s">
        <v>155</v>
      </c>
      <c r="C73" s="11"/>
      <c r="D73" s="7"/>
      <c r="E73" s="81">
        <f>E74+E79+E82</f>
        <v>13236.14</v>
      </c>
      <c r="F73" s="81">
        <f t="shared" ref="F73:G73" si="12">F74+F79+F82</f>
        <v>0</v>
      </c>
      <c r="G73" s="81">
        <f t="shared" si="12"/>
        <v>0</v>
      </c>
    </row>
    <row r="74" spans="1:11" s="2" customFormat="1" ht="14.4" customHeight="1">
      <c r="A74" s="48" t="s">
        <v>127</v>
      </c>
      <c r="B74" s="32" t="s">
        <v>154</v>
      </c>
      <c r="C74" s="11"/>
      <c r="D74" s="7" t="s">
        <v>12</v>
      </c>
      <c r="E74" s="51">
        <f>E75</f>
        <v>47.01</v>
      </c>
      <c r="F74" s="51">
        <f>F75</f>
        <v>0</v>
      </c>
      <c r="G74" s="51">
        <f>G75</f>
        <v>0</v>
      </c>
    </row>
    <row r="75" spans="1:11" s="2" customFormat="1" ht="47.4" customHeight="1">
      <c r="A75" s="48" t="s">
        <v>152</v>
      </c>
      <c r="B75" s="32" t="s">
        <v>153</v>
      </c>
      <c r="C75" s="11"/>
      <c r="D75" s="7"/>
      <c r="E75" s="51">
        <f t="shared" ref="E75:G75" si="13">E76</f>
        <v>47.01</v>
      </c>
      <c r="F75" s="51">
        <f t="shared" si="13"/>
        <v>0</v>
      </c>
      <c r="G75" s="51">
        <f t="shared" si="13"/>
        <v>0</v>
      </c>
    </row>
    <row r="76" spans="1:11" s="2" customFormat="1" ht="48" customHeight="1">
      <c r="A76" s="48" t="s">
        <v>151</v>
      </c>
      <c r="B76" s="32" t="s">
        <v>237</v>
      </c>
      <c r="C76" s="11"/>
      <c r="D76" s="7"/>
      <c r="E76" s="8">
        <f>SUM(E78)</f>
        <v>47.01</v>
      </c>
      <c r="F76" s="8">
        <f>SUM(F78)</f>
        <v>0</v>
      </c>
      <c r="G76" s="8">
        <f>SUM(G78)</f>
        <v>0</v>
      </c>
    </row>
    <row r="77" spans="1:11" s="1" customFormat="1" ht="36.6" customHeight="1">
      <c r="A77" s="94" t="s">
        <v>242</v>
      </c>
      <c r="B77" s="32" t="s">
        <v>237</v>
      </c>
      <c r="C77" s="6"/>
      <c r="D77" s="7"/>
      <c r="E77" s="51">
        <v>47.01</v>
      </c>
      <c r="F77" s="51">
        <v>0</v>
      </c>
      <c r="G77" s="51">
        <v>0</v>
      </c>
    </row>
    <row r="78" spans="1:11" s="2" customFormat="1" ht="36.6" customHeight="1">
      <c r="A78" s="67" t="s">
        <v>242</v>
      </c>
      <c r="B78" s="82" t="s">
        <v>237</v>
      </c>
      <c r="C78" s="11">
        <v>200</v>
      </c>
      <c r="D78" s="14" t="s">
        <v>12</v>
      </c>
      <c r="E78" s="72">
        <v>47.01</v>
      </c>
      <c r="F78" s="72">
        <v>0</v>
      </c>
      <c r="G78" s="72">
        <v>0</v>
      </c>
    </row>
    <row r="79" spans="1:11" s="2" customFormat="1" ht="43.8" customHeight="1">
      <c r="A79" s="73" t="s">
        <v>241</v>
      </c>
      <c r="B79" s="32" t="s">
        <v>240</v>
      </c>
      <c r="C79" s="11"/>
      <c r="D79" s="7" t="s">
        <v>53</v>
      </c>
      <c r="E79" s="8">
        <f t="shared" ref="E79:G83" si="14">SUM(E80)</f>
        <v>1187.03</v>
      </c>
      <c r="F79" s="8">
        <f t="shared" si="14"/>
        <v>0</v>
      </c>
      <c r="G79" s="8">
        <f t="shared" si="14"/>
        <v>0</v>
      </c>
    </row>
    <row r="80" spans="1:11" s="2" customFormat="1" ht="36.6" customHeight="1">
      <c r="A80" s="94" t="s">
        <v>242</v>
      </c>
      <c r="B80" s="32" t="s">
        <v>240</v>
      </c>
      <c r="C80" s="11"/>
      <c r="D80" s="7" t="s">
        <v>53</v>
      </c>
      <c r="E80" s="8">
        <f t="shared" si="14"/>
        <v>1187.03</v>
      </c>
      <c r="F80" s="8">
        <f t="shared" si="14"/>
        <v>0</v>
      </c>
      <c r="G80" s="8">
        <f t="shared" si="14"/>
        <v>0</v>
      </c>
    </row>
    <row r="81" spans="1:7" s="2" customFormat="1" ht="41.4" customHeight="1">
      <c r="A81" s="67" t="s">
        <v>242</v>
      </c>
      <c r="B81" s="83" t="s">
        <v>240</v>
      </c>
      <c r="C81" s="11">
        <v>200</v>
      </c>
      <c r="D81" s="14" t="s">
        <v>53</v>
      </c>
      <c r="E81" s="84">
        <v>1187.03</v>
      </c>
      <c r="F81" s="84">
        <v>0</v>
      </c>
      <c r="G81" s="84">
        <v>0</v>
      </c>
    </row>
    <row r="82" spans="1:7" s="2" customFormat="1" ht="72.599999999999994" customHeight="1">
      <c r="A82" s="73" t="s">
        <v>239</v>
      </c>
      <c r="B82" s="32" t="s">
        <v>238</v>
      </c>
      <c r="C82" s="11"/>
      <c r="D82" s="7"/>
      <c r="E82" s="8">
        <f t="shared" si="14"/>
        <v>12002.1</v>
      </c>
      <c r="F82" s="8">
        <f t="shared" si="14"/>
        <v>0</v>
      </c>
      <c r="G82" s="8">
        <f t="shared" si="14"/>
        <v>0</v>
      </c>
    </row>
    <row r="83" spans="1:7" s="2" customFormat="1" ht="36.6" customHeight="1">
      <c r="A83" s="94" t="s">
        <v>242</v>
      </c>
      <c r="B83" s="32" t="s">
        <v>238</v>
      </c>
      <c r="C83" s="11"/>
      <c r="D83" s="7" t="s">
        <v>53</v>
      </c>
      <c r="E83" s="8">
        <f t="shared" si="14"/>
        <v>12002.1</v>
      </c>
      <c r="F83" s="8">
        <f t="shared" si="14"/>
        <v>0</v>
      </c>
      <c r="G83" s="8">
        <f t="shared" si="14"/>
        <v>0</v>
      </c>
    </row>
    <row r="84" spans="1:7" s="2" customFormat="1" ht="34.200000000000003" customHeight="1">
      <c r="A84" s="67" t="s">
        <v>242</v>
      </c>
      <c r="B84" s="83" t="s">
        <v>238</v>
      </c>
      <c r="C84" s="11">
        <v>200</v>
      </c>
      <c r="D84" s="14" t="s">
        <v>53</v>
      </c>
      <c r="E84" s="84">
        <v>12002.1</v>
      </c>
      <c r="F84" s="84">
        <v>0</v>
      </c>
      <c r="G84" s="84">
        <v>0</v>
      </c>
    </row>
    <row r="85" spans="1:7" s="1" customFormat="1" ht="48.6" customHeight="1">
      <c r="A85" s="85" t="s">
        <v>207</v>
      </c>
      <c r="B85" s="6" t="s">
        <v>101</v>
      </c>
      <c r="C85" s="6"/>
      <c r="D85" s="7"/>
      <c r="E85" s="8">
        <f t="shared" ref="E85:G86" si="15">SUM(E86)</f>
        <v>12</v>
      </c>
      <c r="F85" s="8">
        <f t="shared" si="15"/>
        <v>0</v>
      </c>
      <c r="G85" s="8">
        <f t="shared" si="15"/>
        <v>0</v>
      </c>
    </row>
    <row r="86" spans="1:7" s="1" customFormat="1">
      <c r="A86" s="5" t="s">
        <v>82</v>
      </c>
      <c r="B86" s="6" t="s">
        <v>121</v>
      </c>
      <c r="C86" s="6"/>
      <c r="D86" s="7"/>
      <c r="E86" s="8">
        <f t="shared" si="15"/>
        <v>12</v>
      </c>
      <c r="F86" s="8">
        <f t="shared" si="15"/>
        <v>0</v>
      </c>
      <c r="G86" s="8">
        <f t="shared" si="15"/>
        <v>0</v>
      </c>
    </row>
    <row r="87" spans="1:7" s="1" customFormat="1" ht="61.8" customHeight="1">
      <c r="A87" s="24" t="s">
        <v>102</v>
      </c>
      <c r="B87" s="6" t="s">
        <v>122</v>
      </c>
      <c r="C87" s="6"/>
      <c r="D87" s="7"/>
      <c r="E87" s="8">
        <f t="shared" ref="E87:G93" si="16">SUM(E88)</f>
        <v>12</v>
      </c>
      <c r="F87" s="8">
        <f t="shared" si="16"/>
        <v>0</v>
      </c>
      <c r="G87" s="8">
        <f t="shared" si="16"/>
        <v>0</v>
      </c>
    </row>
    <row r="88" spans="1:7" s="1" customFormat="1" ht="78" customHeight="1">
      <c r="A88" s="56" t="s">
        <v>229</v>
      </c>
      <c r="B88" s="6" t="s">
        <v>230</v>
      </c>
      <c r="C88" s="6"/>
      <c r="D88" s="7"/>
      <c r="E88" s="8">
        <f t="shared" si="16"/>
        <v>12</v>
      </c>
      <c r="F88" s="8">
        <f t="shared" si="16"/>
        <v>0</v>
      </c>
      <c r="G88" s="8">
        <f t="shared" si="16"/>
        <v>0</v>
      </c>
    </row>
    <row r="89" spans="1:7" s="2" customFormat="1" ht="34.200000000000003">
      <c r="A89" s="67" t="s">
        <v>242</v>
      </c>
      <c r="B89" s="11" t="s">
        <v>230</v>
      </c>
      <c r="C89" s="11">
        <v>200</v>
      </c>
      <c r="D89" s="14" t="s">
        <v>12</v>
      </c>
      <c r="E89" s="9">
        <v>12</v>
      </c>
      <c r="F89" s="9">
        <v>0</v>
      </c>
      <c r="G89" s="9">
        <v>0</v>
      </c>
    </row>
    <row r="90" spans="1:7" s="1" customFormat="1" ht="50.4" customHeight="1">
      <c r="A90" s="46" t="s">
        <v>208</v>
      </c>
      <c r="B90" s="6" t="s">
        <v>63</v>
      </c>
      <c r="C90" s="6"/>
      <c r="D90" s="7"/>
      <c r="E90" s="8">
        <f t="shared" si="16"/>
        <v>2977.8</v>
      </c>
      <c r="F90" s="8">
        <f t="shared" si="16"/>
        <v>2550.0100000000002</v>
      </c>
      <c r="G90" s="8">
        <f t="shared" si="16"/>
        <v>0</v>
      </c>
    </row>
    <row r="91" spans="1:7" s="1" customFormat="1" ht="13.8" customHeight="1">
      <c r="A91" s="5" t="s">
        <v>127</v>
      </c>
      <c r="B91" s="6" t="s">
        <v>63</v>
      </c>
      <c r="C91" s="6"/>
      <c r="D91" s="7"/>
      <c r="E91" s="8">
        <f t="shared" si="16"/>
        <v>2977.8</v>
      </c>
      <c r="F91" s="8">
        <f t="shared" si="16"/>
        <v>2550.0100000000002</v>
      </c>
      <c r="G91" s="8">
        <f t="shared" si="16"/>
        <v>0</v>
      </c>
    </row>
    <row r="92" spans="1:7" s="1" customFormat="1" ht="36">
      <c r="A92" s="25" t="s">
        <v>157</v>
      </c>
      <c r="B92" s="6" t="s">
        <v>115</v>
      </c>
      <c r="C92" s="6"/>
      <c r="D92" s="7"/>
      <c r="E92" s="8">
        <f t="shared" si="16"/>
        <v>2977.8</v>
      </c>
      <c r="F92" s="8">
        <f t="shared" si="16"/>
        <v>2550.0100000000002</v>
      </c>
      <c r="G92" s="8">
        <f t="shared" si="16"/>
        <v>0</v>
      </c>
    </row>
    <row r="93" spans="1:7" s="1" customFormat="1" ht="24" customHeight="1">
      <c r="A93" s="26" t="s">
        <v>103</v>
      </c>
      <c r="B93" s="6" t="s">
        <v>116</v>
      </c>
      <c r="C93" s="12"/>
      <c r="D93" s="13"/>
      <c r="E93" s="8">
        <f t="shared" si="16"/>
        <v>2977.8</v>
      </c>
      <c r="F93" s="8">
        <f t="shared" si="16"/>
        <v>2550.0100000000002</v>
      </c>
      <c r="G93" s="8">
        <f t="shared" si="16"/>
        <v>0</v>
      </c>
    </row>
    <row r="94" spans="1:7" s="2" customFormat="1" ht="21.6" customHeight="1">
      <c r="A94" s="65" t="s">
        <v>231</v>
      </c>
      <c r="B94" s="11" t="s">
        <v>117</v>
      </c>
      <c r="C94" s="15">
        <v>300</v>
      </c>
      <c r="D94" s="52" t="s">
        <v>156</v>
      </c>
      <c r="E94" s="16">
        <v>2977.8</v>
      </c>
      <c r="F94" s="16">
        <v>2550.0100000000002</v>
      </c>
      <c r="G94" s="16">
        <v>0</v>
      </c>
    </row>
    <row r="95" spans="1:7" s="1" customFormat="1" ht="48.6" customHeight="1">
      <c r="A95" s="28" t="s">
        <v>210</v>
      </c>
      <c r="B95" s="6" t="s">
        <v>64</v>
      </c>
      <c r="C95" s="6"/>
      <c r="D95" s="7" t="s">
        <v>53</v>
      </c>
      <c r="E95" s="8">
        <f t="shared" ref="E95:G97" si="17">SUM(E96)</f>
        <v>0</v>
      </c>
      <c r="F95" s="8">
        <f t="shared" si="17"/>
        <v>200</v>
      </c>
      <c r="G95" s="8">
        <f t="shared" si="17"/>
        <v>200</v>
      </c>
    </row>
    <row r="96" spans="1:7" s="1" customFormat="1" ht="12.6" customHeight="1">
      <c r="A96" s="22" t="s">
        <v>82</v>
      </c>
      <c r="B96" s="6" t="s">
        <v>81</v>
      </c>
      <c r="C96" s="6"/>
      <c r="D96" s="7"/>
      <c r="E96" s="8">
        <f t="shared" si="17"/>
        <v>0</v>
      </c>
      <c r="F96" s="8">
        <f t="shared" si="17"/>
        <v>200</v>
      </c>
      <c r="G96" s="8">
        <f t="shared" si="17"/>
        <v>200</v>
      </c>
    </row>
    <row r="97" spans="1:7" s="1" customFormat="1" ht="37.200000000000003" customHeight="1">
      <c r="A97" s="28" t="s">
        <v>209</v>
      </c>
      <c r="B97" s="6" t="s">
        <v>83</v>
      </c>
      <c r="C97" s="6"/>
      <c r="D97" s="7"/>
      <c r="E97" s="8">
        <f t="shared" si="17"/>
        <v>0</v>
      </c>
      <c r="F97" s="8">
        <f t="shared" si="17"/>
        <v>200</v>
      </c>
      <c r="G97" s="8">
        <f t="shared" si="17"/>
        <v>200</v>
      </c>
    </row>
    <row r="98" spans="1:7" s="1" customFormat="1" ht="37.799999999999997" customHeight="1">
      <c r="A98" s="28" t="s">
        <v>159</v>
      </c>
      <c r="B98" s="6" t="s">
        <v>158</v>
      </c>
      <c r="C98" s="6"/>
      <c r="D98" s="7"/>
      <c r="E98" s="8">
        <f t="shared" ref="E98:G102" si="18">SUM(E99)</f>
        <v>0</v>
      </c>
      <c r="F98" s="8">
        <f t="shared" si="18"/>
        <v>200</v>
      </c>
      <c r="G98" s="8">
        <f t="shared" si="18"/>
        <v>200</v>
      </c>
    </row>
    <row r="99" spans="1:7" s="2" customFormat="1" ht="34.200000000000003">
      <c r="A99" s="67" t="s">
        <v>242</v>
      </c>
      <c r="B99" s="11" t="s">
        <v>158</v>
      </c>
      <c r="C99" s="15">
        <v>200</v>
      </c>
      <c r="D99" s="52" t="s">
        <v>53</v>
      </c>
      <c r="E99" s="16">
        <v>0</v>
      </c>
      <c r="F99" s="16">
        <v>200</v>
      </c>
      <c r="G99" s="16">
        <v>200</v>
      </c>
    </row>
    <row r="100" spans="1:7" s="1" customFormat="1" ht="85.2" customHeight="1">
      <c r="A100" s="28" t="s">
        <v>211</v>
      </c>
      <c r="B100" s="6" t="s">
        <v>163</v>
      </c>
      <c r="C100" s="6"/>
      <c r="D100" s="7" t="s">
        <v>11</v>
      </c>
      <c r="E100" s="8">
        <f t="shared" si="18"/>
        <v>91.2</v>
      </c>
      <c r="F100" s="8">
        <f t="shared" si="18"/>
        <v>87</v>
      </c>
      <c r="G100" s="8">
        <f t="shared" si="18"/>
        <v>84</v>
      </c>
    </row>
    <row r="101" spans="1:7" s="1" customFormat="1">
      <c r="A101" s="5" t="s">
        <v>139</v>
      </c>
      <c r="B101" s="6" t="s">
        <v>164</v>
      </c>
      <c r="C101" s="6"/>
      <c r="D101" s="7"/>
      <c r="E101" s="8">
        <f t="shared" si="18"/>
        <v>91.2</v>
      </c>
      <c r="F101" s="8">
        <f t="shared" si="18"/>
        <v>87</v>
      </c>
      <c r="G101" s="8">
        <f t="shared" si="18"/>
        <v>84</v>
      </c>
    </row>
    <row r="102" spans="1:7" s="1" customFormat="1" ht="70.8" customHeight="1">
      <c r="A102" s="28" t="s">
        <v>212</v>
      </c>
      <c r="B102" s="6" t="s">
        <v>162</v>
      </c>
      <c r="C102" s="6"/>
      <c r="D102" s="7"/>
      <c r="E102" s="8">
        <f t="shared" si="18"/>
        <v>91.2</v>
      </c>
      <c r="F102" s="8">
        <f t="shared" si="18"/>
        <v>87</v>
      </c>
      <c r="G102" s="8">
        <f t="shared" si="18"/>
        <v>84</v>
      </c>
    </row>
    <row r="103" spans="1:7" s="1" customFormat="1" ht="37.799999999999997" customHeight="1">
      <c r="A103" s="22" t="s">
        <v>161</v>
      </c>
      <c r="B103" s="6" t="s">
        <v>160</v>
      </c>
      <c r="C103" s="6"/>
      <c r="D103" s="7"/>
      <c r="E103" s="8">
        <f t="shared" ref="E103:G108" si="19">SUM(E104)</f>
        <v>91.2</v>
      </c>
      <c r="F103" s="8">
        <f t="shared" si="19"/>
        <v>87</v>
      </c>
      <c r="G103" s="8">
        <f t="shared" si="19"/>
        <v>84</v>
      </c>
    </row>
    <row r="104" spans="1:7" s="2" customFormat="1" ht="34.200000000000003">
      <c r="A104" s="67" t="s">
        <v>242</v>
      </c>
      <c r="B104" s="11" t="s">
        <v>160</v>
      </c>
      <c r="C104" s="11">
        <v>200</v>
      </c>
      <c r="D104" s="14" t="s">
        <v>11</v>
      </c>
      <c r="E104" s="16">
        <v>91.2</v>
      </c>
      <c r="F104" s="16">
        <v>87</v>
      </c>
      <c r="G104" s="16">
        <v>84</v>
      </c>
    </row>
    <row r="105" spans="1:7" s="1" customFormat="1" ht="73.8" customHeight="1">
      <c r="A105" s="46" t="s">
        <v>213</v>
      </c>
      <c r="B105" s="6" t="s">
        <v>169</v>
      </c>
      <c r="C105" s="6"/>
      <c r="D105" s="7" t="s">
        <v>11</v>
      </c>
      <c r="E105" s="8">
        <f t="shared" si="19"/>
        <v>1052.6300000000001</v>
      </c>
      <c r="F105" s="8">
        <f t="shared" ref="F105:F107" si="20">SUM(F106)</f>
        <v>0</v>
      </c>
      <c r="G105" s="8">
        <f t="shared" ref="G105:G107" si="21">SUM(G106)</f>
        <v>0</v>
      </c>
    </row>
    <row r="106" spans="1:7" s="1" customFormat="1" ht="15" customHeight="1">
      <c r="A106" s="5" t="s">
        <v>82</v>
      </c>
      <c r="B106" s="6" t="s">
        <v>168</v>
      </c>
      <c r="C106" s="6"/>
      <c r="D106" s="7"/>
      <c r="E106" s="8">
        <f t="shared" si="19"/>
        <v>1052.6300000000001</v>
      </c>
      <c r="F106" s="8">
        <f t="shared" si="20"/>
        <v>0</v>
      </c>
      <c r="G106" s="8">
        <f t="shared" si="21"/>
        <v>0</v>
      </c>
    </row>
    <row r="107" spans="1:7" s="1" customFormat="1" ht="35.4" customHeight="1">
      <c r="A107" s="28" t="s">
        <v>214</v>
      </c>
      <c r="B107" s="6" t="s">
        <v>167</v>
      </c>
      <c r="C107" s="6"/>
      <c r="D107" s="7"/>
      <c r="E107" s="8">
        <f t="shared" si="19"/>
        <v>1052.6300000000001</v>
      </c>
      <c r="F107" s="8">
        <f t="shared" si="20"/>
        <v>0</v>
      </c>
      <c r="G107" s="8">
        <f t="shared" si="21"/>
        <v>0</v>
      </c>
    </row>
    <row r="108" spans="1:7" s="1" customFormat="1" ht="25.2" customHeight="1">
      <c r="A108" s="22" t="s">
        <v>165</v>
      </c>
      <c r="B108" s="6" t="s">
        <v>166</v>
      </c>
      <c r="C108" s="6"/>
      <c r="D108" s="7"/>
      <c r="E108" s="8">
        <f t="shared" si="19"/>
        <v>1052.6300000000001</v>
      </c>
      <c r="F108" s="8">
        <f t="shared" si="19"/>
        <v>0</v>
      </c>
      <c r="G108" s="8">
        <f t="shared" si="19"/>
        <v>0</v>
      </c>
    </row>
    <row r="109" spans="1:7" s="2" customFormat="1" ht="34.200000000000003">
      <c r="A109" s="67" t="s">
        <v>150</v>
      </c>
      <c r="B109" s="11" t="s">
        <v>166</v>
      </c>
      <c r="C109" s="11"/>
      <c r="D109" s="14" t="s">
        <v>11</v>
      </c>
      <c r="E109" s="16">
        <v>1052.6300000000001</v>
      </c>
      <c r="F109" s="16">
        <v>0</v>
      </c>
      <c r="G109" s="16">
        <v>0</v>
      </c>
    </row>
    <row r="110" spans="1:7" s="1" customFormat="1">
      <c r="A110" s="33" t="s">
        <v>221</v>
      </c>
      <c r="B110" s="6"/>
      <c r="C110" s="6"/>
      <c r="D110" s="7" t="s">
        <v>193</v>
      </c>
      <c r="E110" s="17">
        <f>E111+E118+E141+E150+E155+E161</f>
        <v>11471.290000000003</v>
      </c>
      <c r="F110" s="17">
        <f>F111+F118+F141+F150+F155+F161</f>
        <v>10211.020000000002</v>
      </c>
      <c r="G110" s="17">
        <f>G111+G118+G141+G150+G155+G161</f>
        <v>9540.6200000000008</v>
      </c>
    </row>
    <row r="111" spans="1:7" s="1" customFormat="1" ht="60">
      <c r="A111" s="28" t="s">
        <v>220</v>
      </c>
      <c r="B111" s="6" t="s">
        <v>182</v>
      </c>
      <c r="C111" s="6"/>
      <c r="D111" s="7" t="s">
        <v>192</v>
      </c>
      <c r="E111" s="8">
        <f>SUM(E114)</f>
        <v>168</v>
      </c>
      <c r="F111" s="8">
        <f t="shared" ref="F111:G111" si="22">SUM(F114)</f>
        <v>180</v>
      </c>
      <c r="G111" s="8">
        <f t="shared" si="22"/>
        <v>180</v>
      </c>
    </row>
    <row r="112" spans="1:7" s="1" customFormat="1" ht="60">
      <c r="A112" s="28" t="s">
        <v>220</v>
      </c>
      <c r="B112" s="6" t="s">
        <v>182</v>
      </c>
      <c r="C112" s="6"/>
      <c r="D112" s="7"/>
      <c r="E112" s="8">
        <f>SUM(E115)</f>
        <v>168</v>
      </c>
      <c r="F112" s="8">
        <f>SUM(F115)</f>
        <v>180</v>
      </c>
      <c r="G112" s="8">
        <f>SUM(G115)</f>
        <v>180</v>
      </c>
    </row>
    <row r="113" spans="1:7" s="2" customFormat="1" ht="24.6" customHeight="1">
      <c r="A113" s="33" t="s">
        <v>25</v>
      </c>
      <c r="B113" s="6" t="s">
        <v>26</v>
      </c>
      <c r="C113" s="11"/>
      <c r="D113" s="7"/>
      <c r="E113" s="8">
        <f>SUM(E116)</f>
        <v>168</v>
      </c>
      <c r="F113" s="8">
        <f>SUM(F116)</f>
        <v>180</v>
      </c>
      <c r="G113" s="8">
        <f>SUM(G116)</f>
        <v>180</v>
      </c>
    </row>
    <row r="114" spans="1:7" s="2" customFormat="1" ht="24.6" customHeight="1">
      <c r="A114" s="33" t="s">
        <v>104</v>
      </c>
      <c r="B114" s="6" t="s">
        <v>34</v>
      </c>
      <c r="C114" s="11"/>
      <c r="D114" s="7"/>
      <c r="E114" s="8">
        <f t="shared" ref="E114:G116" si="23">SUM(E115)</f>
        <v>168</v>
      </c>
      <c r="F114" s="8">
        <f t="shared" si="23"/>
        <v>180</v>
      </c>
      <c r="G114" s="8">
        <f t="shared" si="23"/>
        <v>180</v>
      </c>
    </row>
    <row r="115" spans="1:7" s="1" customFormat="1" ht="13.8" customHeight="1">
      <c r="A115" s="5" t="s">
        <v>29</v>
      </c>
      <c r="B115" s="6" t="s">
        <v>35</v>
      </c>
      <c r="C115" s="6"/>
      <c r="D115" s="57"/>
      <c r="E115" s="8">
        <f t="shared" si="23"/>
        <v>168</v>
      </c>
      <c r="F115" s="8">
        <f t="shared" si="23"/>
        <v>180</v>
      </c>
      <c r="G115" s="8">
        <f t="shared" si="23"/>
        <v>180</v>
      </c>
    </row>
    <row r="116" spans="1:7" s="1" customFormat="1" ht="24.6" customHeight="1">
      <c r="A116" s="33" t="s">
        <v>31</v>
      </c>
      <c r="B116" s="6" t="s">
        <v>36</v>
      </c>
      <c r="C116" s="6"/>
      <c r="D116" s="57"/>
      <c r="E116" s="8">
        <f t="shared" si="23"/>
        <v>168</v>
      </c>
      <c r="F116" s="8">
        <f t="shared" si="23"/>
        <v>180</v>
      </c>
      <c r="G116" s="8">
        <f t="shared" si="23"/>
        <v>180</v>
      </c>
    </row>
    <row r="117" spans="1:7" s="31" customFormat="1" ht="34.200000000000003">
      <c r="A117" s="67" t="s">
        <v>242</v>
      </c>
      <c r="B117" s="11" t="s">
        <v>36</v>
      </c>
      <c r="C117" s="11">
        <v>200</v>
      </c>
      <c r="D117" s="14" t="s">
        <v>192</v>
      </c>
      <c r="E117" s="9">
        <v>168</v>
      </c>
      <c r="F117" s="9">
        <v>180</v>
      </c>
      <c r="G117" s="16">
        <v>180</v>
      </c>
    </row>
    <row r="118" spans="1:7" s="2" customFormat="1" ht="58.8" customHeight="1">
      <c r="A118" s="86" t="s">
        <v>110</v>
      </c>
      <c r="B118" s="6" t="s">
        <v>182</v>
      </c>
      <c r="C118" s="12"/>
      <c r="D118" s="52"/>
      <c r="E118" s="8">
        <f>SUM(E119)</f>
        <v>10401.500000000002</v>
      </c>
      <c r="F118" s="8">
        <f t="shared" ref="F118:G118" si="24">SUM(F119)</f>
        <v>9915.0000000000018</v>
      </c>
      <c r="G118" s="8">
        <f t="shared" si="24"/>
        <v>9244.6</v>
      </c>
    </row>
    <row r="119" spans="1:7" s="1" customFormat="1" ht="24.6" customHeight="1">
      <c r="A119" s="5" t="s">
        <v>25</v>
      </c>
      <c r="B119" s="6" t="s">
        <v>26</v>
      </c>
      <c r="C119" s="6"/>
      <c r="D119" s="7"/>
      <c r="E119" s="8">
        <f>SUM(E120+E126)</f>
        <v>10401.500000000002</v>
      </c>
      <c r="F119" s="8">
        <f>SUM(F120+F126)</f>
        <v>9915.0000000000018</v>
      </c>
      <c r="G119" s="8">
        <f>SUM(G120+G126)</f>
        <v>9244.6</v>
      </c>
    </row>
    <row r="120" spans="1:7" s="1" customFormat="1" ht="47.4" customHeight="1">
      <c r="A120" s="22" t="s">
        <v>27</v>
      </c>
      <c r="B120" s="6" t="s">
        <v>28</v>
      </c>
      <c r="C120" s="6"/>
      <c r="D120" s="7"/>
      <c r="E120" s="8">
        <f t="shared" ref="E120:G120" si="25">SUM(E121)</f>
        <v>1963.67</v>
      </c>
      <c r="F120" s="8">
        <f t="shared" si="25"/>
        <v>1300</v>
      </c>
      <c r="G120" s="8">
        <f t="shared" si="25"/>
        <v>1300</v>
      </c>
    </row>
    <row r="121" spans="1:7" s="1" customFormat="1">
      <c r="A121" s="5" t="s">
        <v>29</v>
      </c>
      <c r="B121" s="6" t="s">
        <v>30</v>
      </c>
      <c r="C121" s="6"/>
      <c r="D121" s="7"/>
      <c r="E121" s="8">
        <f>SUM(E122+E124)</f>
        <v>1963.67</v>
      </c>
      <c r="F121" s="8">
        <f t="shared" ref="F121:G121" si="26">SUM(F122+F124)</f>
        <v>1300</v>
      </c>
      <c r="G121" s="8">
        <f t="shared" si="26"/>
        <v>1300</v>
      </c>
    </row>
    <row r="122" spans="1:7" s="1" customFormat="1" ht="26.4" customHeight="1">
      <c r="A122" s="22" t="s">
        <v>171</v>
      </c>
      <c r="B122" s="6" t="s">
        <v>32</v>
      </c>
      <c r="C122" s="6"/>
      <c r="D122" s="7"/>
      <c r="E122" s="8">
        <f t="shared" ref="E122:G124" si="27">SUM(E123)</f>
        <v>1508.43</v>
      </c>
      <c r="F122" s="8">
        <f t="shared" si="27"/>
        <v>992.51</v>
      </c>
      <c r="G122" s="8">
        <f t="shared" si="27"/>
        <v>992.51</v>
      </c>
    </row>
    <row r="123" spans="1:7" s="31" customFormat="1" ht="70.2" customHeight="1">
      <c r="A123" s="102" t="s">
        <v>235</v>
      </c>
      <c r="B123" s="11" t="s">
        <v>32</v>
      </c>
      <c r="C123" s="11">
        <v>100</v>
      </c>
      <c r="D123" s="14" t="s">
        <v>33</v>
      </c>
      <c r="E123" s="9">
        <v>1508.43</v>
      </c>
      <c r="F123" s="9">
        <v>992.51</v>
      </c>
      <c r="G123" s="9">
        <v>992.51</v>
      </c>
    </row>
    <row r="124" spans="1:7" s="1" customFormat="1" ht="49.2" customHeight="1">
      <c r="A124" s="22" t="s">
        <v>170</v>
      </c>
      <c r="B124" s="6" t="s">
        <v>32</v>
      </c>
      <c r="C124" s="6"/>
      <c r="D124" s="7"/>
      <c r="E124" s="8">
        <f t="shared" si="27"/>
        <v>455.24</v>
      </c>
      <c r="F124" s="8">
        <f t="shared" si="27"/>
        <v>307.49</v>
      </c>
      <c r="G124" s="8">
        <f t="shared" si="27"/>
        <v>307.49</v>
      </c>
    </row>
    <row r="125" spans="1:7" s="31" customFormat="1" ht="70.8" customHeight="1">
      <c r="A125" s="102" t="s">
        <v>235</v>
      </c>
      <c r="B125" s="11" t="s">
        <v>32</v>
      </c>
      <c r="C125" s="11">
        <v>100</v>
      </c>
      <c r="D125" s="14" t="s">
        <v>33</v>
      </c>
      <c r="E125" s="16">
        <v>455.24</v>
      </c>
      <c r="F125" s="20">
        <v>307.49</v>
      </c>
      <c r="G125" s="20">
        <v>307.49</v>
      </c>
    </row>
    <row r="126" spans="1:7" s="1" customFormat="1" ht="24.6" customHeight="1">
      <c r="A126" s="28" t="s">
        <v>104</v>
      </c>
      <c r="B126" s="6" t="s">
        <v>34</v>
      </c>
      <c r="C126" s="6"/>
      <c r="D126" s="7" t="s">
        <v>33</v>
      </c>
      <c r="E126" s="8">
        <f>E127+E136</f>
        <v>8437.8300000000017</v>
      </c>
      <c r="F126" s="8">
        <f>F127+F136</f>
        <v>8615.0000000000018</v>
      </c>
      <c r="G126" s="8">
        <f>G127+G136</f>
        <v>7944.6</v>
      </c>
    </row>
    <row r="127" spans="1:7" s="1" customFormat="1" ht="12" customHeight="1">
      <c r="A127" s="33" t="s">
        <v>29</v>
      </c>
      <c r="B127" s="6" t="s">
        <v>35</v>
      </c>
      <c r="C127" s="6"/>
      <c r="D127" s="7"/>
      <c r="E127" s="8">
        <f>SUM(E128)</f>
        <v>6532.0300000000007</v>
      </c>
      <c r="F127" s="8">
        <f t="shared" ref="F127:G127" si="28">SUM(F128)</f>
        <v>8615.0000000000018</v>
      </c>
      <c r="G127" s="8">
        <f t="shared" si="28"/>
        <v>7944.6</v>
      </c>
    </row>
    <row r="128" spans="1:7" s="1" customFormat="1" ht="22.8" customHeight="1">
      <c r="A128" s="33" t="s">
        <v>31</v>
      </c>
      <c r="B128" s="6" t="s">
        <v>36</v>
      </c>
      <c r="C128" s="6"/>
      <c r="D128" s="7"/>
      <c r="E128" s="17">
        <f>SUM(E129+E130+E132+E134)</f>
        <v>6532.0300000000007</v>
      </c>
      <c r="F128" s="17">
        <f t="shared" ref="F128:G128" si="29">SUM(F129+F130+F132+F134)</f>
        <v>8615.0000000000018</v>
      </c>
      <c r="G128" s="17">
        <f t="shared" si="29"/>
        <v>7944.6</v>
      </c>
    </row>
    <row r="129" spans="1:7" s="31" customFormat="1" ht="67.8" customHeight="1">
      <c r="A129" s="102" t="s">
        <v>235</v>
      </c>
      <c r="B129" s="11" t="s">
        <v>36</v>
      </c>
      <c r="C129" s="11">
        <v>100</v>
      </c>
      <c r="D129" s="14"/>
      <c r="E129" s="9">
        <v>4029.19</v>
      </c>
      <c r="F129" s="9">
        <v>5996.45</v>
      </c>
      <c r="G129" s="9">
        <v>5416.05</v>
      </c>
    </row>
    <row r="130" spans="1:7" s="1" customFormat="1" ht="48.6" customHeight="1">
      <c r="A130" s="22" t="s">
        <v>170</v>
      </c>
      <c r="B130" s="6" t="s">
        <v>36</v>
      </c>
      <c r="C130" s="6"/>
      <c r="D130" s="7"/>
      <c r="E130" s="8">
        <f t="shared" ref="E130:G130" si="30">SUM(E131)</f>
        <v>1116.6500000000001</v>
      </c>
      <c r="F130" s="8">
        <f t="shared" si="30"/>
        <v>1810.93</v>
      </c>
      <c r="G130" s="8">
        <f t="shared" si="30"/>
        <v>1810.93</v>
      </c>
    </row>
    <row r="131" spans="1:7" s="31" customFormat="1" ht="67.8" customHeight="1">
      <c r="A131" s="102" t="s">
        <v>235</v>
      </c>
      <c r="B131" s="11" t="s">
        <v>36</v>
      </c>
      <c r="C131" s="11">
        <v>100</v>
      </c>
      <c r="D131" s="14"/>
      <c r="E131" s="16">
        <v>1116.6500000000001</v>
      </c>
      <c r="F131" s="16">
        <v>1810.93</v>
      </c>
      <c r="G131" s="16">
        <v>1810.93</v>
      </c>
    </row>
    <row r="132" spans="1:7" s="1" customFormat="1">
      <c r="A132" s="5" t="s">
        <v>123</v>
      </c>
      <c r="B132" s="6" t="s">
        <v>36</v>
      </c>
      <c r="C132" s="12"/>
      <c r="D132" s="13"/>
      <c r="E132" s="8">
        <f t="shared" ref="E132" si="31">SUM(E133)</f>
        <v>951.19</v>
      </c>
      <c r="F132" s="8">
        <f t="shared" ref="F132:G144" si="32">SUM(F133)</f>
        <v>426</v>
      </c>
      <c r="G132" s="8">
        <f t="shared" si="32"/>
        <v>502</v>
      </c>
    </row>
    <row r="133" spans="1:7" s="31" customFormat="1" ht="34.200000000000003">
      <c r="A133" s="67" t="s">
        <v>242</v>
      </c>
      <c r="B133" s="11" t="s">
        <v>36</v>
      </c>
      <c r="C133" s="15">
        <v>200</v>
      </c>
      <c r="D133" s="52"/>
      <c r="E133" s="101">
        <v>951.19</v>
      </c>
      <c r="F133" s="101">
        <v>426</v>
      </c>
      <c r="G133" s="101">
        <v>502</v>
      </c>
    </row>
    <row r="134" spans="1:7" s="1" customFormat="1">
      <c r="A134" s="5" t="s">
        <v>172</v>
      </c>
      <c r="B134" s="6" t="s">
        <v>36</v>
      </c>
      <c r="C134" s="6"/>
      <c r="D134" s="7"/>
      <c r="E134" s="8">
        <f t="shared" ref="E134:G134" si="33">SUM(E135)</f>
        <v>435</v>
      </c>
      <c r="F134" s="8">
        <f t="shared" si="33"/>
        <v>381.62</v>
      </c>
      <c r="G134" s="8">
        <f t="shared" si="33"/>
        <v>215.62</v>
      </c>
    </row>
    <row r="135" spans="1:7" s="2" customFormat="1" ht="34.200000000000003">
      <c r="A135" s="67" t="s">
        <v>242</v>
      </c>
      <c r="B135" s="11" t="s">
        <v>36</v>
      </c>
      <c r="C135" s="11">
        <v>200</v>
      </c>
      <c r="D135" s="14" t="s">
        <v>33</v>
      </c>
      <c r="E135" s="16">
        <v>435</v>
      </c>
      <c r="F135" s="16">
        <v>381.62</v>
      </c>
      <c r="G135" s="16">
        <v>215.62</v>
      </c>
    </row>
    <row r="136" spans="1:7" s="2" customFormat="1">
      <c r="A136" s="46" t="s">
        <v>179</v>
      </c>
      <c r="B136" s="50" t="s">
        <v>224</v>
      </c>
      <c r="C136" s="11"/>
      <c r="D136" s="7" t="s">
        <v>33</v>
      </c>
      <c r="E136" s="51">
        <f>E137+E139</f>
        <v>1905.8000000000002</v>
      </c>
      <c r="F136" s="51">
        <f t="shared" ref="F136:G136" si="34">F137+F139</f>
        <v>0</v>
      </c>
      <c r="G136" s="51">
        <f t="shared" si="34"/>
        <v>0</v>
      </c>
    </row>
    <row r="137" spans="1:7" s="2" customFormat="1" ht="24">
      <c r="A137" s="46" t="s">
        <v>171</v>
      </c>
      <c r="B137" s="50" t="s">
        <v>224</v>
      </c>
      <c r="C137" s="11"/>
      <c r="D137" s="14"/>
      <c r="E137" s="51">
        <f>SUM(E138)</f>
        <v>1473.39</v>
      </c>
      <c r="F137" s="51">
        <f t="shared" ref="F137:G137" si="35">SUM(F138)</f>
        <v>0</v>
      </c>
      <c r="G137" s="51">
        <f t="shared" si="35"/>
        <v>0</v>
      </c>
    </row>
    <row r="138" spans="1:7" s="31" customFormat="1" ht="69">
      <c r="A138" s="102" t="s">
        <v>235</v>
      </c>
      <c r="B138" s="50" t="s">
        <v>224</v>
      </c>
      <c r="C138" s="11">
        <v>100</v>
      </c>
      <c r="D138" s="14"/>
      <c r="E138" s="107">
        <v>1473.39</v>
      </c>
      <c r="F138" s="107">
        <v>0</v>
      </c>
      <c r="G138" s="107">
        <v>0</v>
      </c>
    </row>
    <row r="139" spans="1:7" s="2" customFormat="1" ht="51.6" customHeight="1">
      <c r="A139" s="46" t="s">
        <v>170</v>
      </c>
      <c r="B139" s="50" t="s">
        <v>224</v>
      </c>
      <c r="C139" s="11"/>
      <c r="D139" s="14"/>
      <c r="E139" s="51">
        <f>SUM(E140)</f>
        <v>432.41</v>
      </c>
      <c r="F139" s="51">
        <f t="shared" ref="F139:G139" si="36">SUM(F140)</f>
        <v>0</v>
      </c>
      <c r="G139" s="51">
        <f t="shared" si="36"/>
        <v>0</v>
      </c>
    </row>
    <row r="140" spans="1:7" s="31" customFormat="1" ht="69">
      <c r="A140" s="102" t="s">
        <v>235</v>
      </c>
      <c r="B140" s="50" t="s">
        <v>224</v>
      </c>
      <c r="C140" s="11">
        <v>100</v>
      </c>
      <c r="D140" s="14" t="s">
        <v>33</v>
      </c>
      <c r="E140" s="107">
        <v>432.41</v>
      </c>
      <c r="F140" s="107">
        <v>0</v>
      </c>
      <c r="G140" s="107">
        <v>0</v>
      </c>
    </row>
    <row r="141" spans="1:7" s="2" customFormat="1" ht="50.4" customHeight="1">
      <c r="A141" s="22" t="s">
        <v>38</v>
      </c>
      <c r="B141" s="6"/>
      <c r="C141" s="15"/>
      <c r="D141" s="7" t="s">
        <v>39</v>
      </c>
      <c r="E141" s="8">
        <f>SUM(E142)</f>
        <v>254.74</v>
      </c>
      <c r="F141" s="8">
        <f t="shared" si="32"/>
        <v>0</v>
      </c>
      <c r="G141" s="8">
        <f t="shared" si="32"/>
        <v>0</v>
      </c>
    </row>
    <row r="142" spans="1:7" s="2" customFormat="1" ht="50.4" customHeight="1">
      <c r="A142" s="22" t="s">
        <v>38</v>
      </c>
      <c r="B142" s="6" t="s">
        <v>182</v>
      </c>
      <c r="C142" s="15"/>
      <c r="D142" s="7"/>
      <c r="E142" s="8">
        <f>SUM(E143)</f>
        <v>254.74</v>
      </c>
      <c r="F142" s="8">
        <f t="shared" si="32"/>
        <v>0</v>
      </c>
      <c r="G142" s="8">
        <f t="shared" si="32"/>
        <v>0</v>
      </c>
    </row>
    <row r="143" spans="1:7" s="1" customFormat="1" ht="26.4" customHeight="1">
      <c r="A143" s="26" t="s">
        <v>25</v>
      </c>
      <c r="B143" s="6" t="s">
        <v>26</v>
      </c>
      <c r="C143" s="6"/>
      <c r="D143" s="7"/>
      <c r="E143" s="8">
        <f t="shared" ref="E143:E148" si="37">SUM(E144)</f>
        <v>254.74</v>
      </c>
      <c r="F143" s="8">
        <f t="shared" si="32"/>
        <v>0</v>
      </c>
      <c r="G143" s="8">
        <f t="shared" si="32"/>
        <v>0</v>
      </c>
    </row>
    <row r="144" spans="1:7" s="1" customFormat="1" ht="22.8" customHeight="1">
      <c r="A144" s="26" t="s">
        <v>105</v>
      </c>
      <c r="B144" s="6" t="s">
        <v>34</v>
      </c>
      <c r="C144" s="6"/>
      <c r="D144" s="7"/>
      <c r="E144" s="8">
        <f t="shared" si="37"/>
        <v>254.74</v>
      </c>
      <c r="F144" s="8">
        <f t="shared" si="32"/>
        <v>0</v>
      </c>
      <c r="G144" s="8">
        <f t="shared" si="32"/>
        <v>0</v>
      </c>
    </row>
    <row r="145" spans="1:7" s="1" customFormat="1">
      <c r="A145" s="26" t="s">
        <v>29</v>
      </c>
      <c r="B145" s="6" t="s">
        <v>35</v>
      </c>
      <c r="C145" s="12"/>
      <c r="D145" s="13"/>
      <c r="E145" s="8">
        <f>SUM(E146+E148)</f>
        <v>254.74</v>
      </c>
      <c r="F145" s="8">
        <f>SUM(F146+F148)</f>
        <v>0</v>
      </c>
      <c r="G145" s="8">
        <f>SUM(G146+G148)</f>
        <v>0</v>
      </c>
    </row>
    <row r="146" spans="1:7" s="1" customFormat="1" ht="60">
      <c r="A146" s="33" t="s">
        <v>219</v>
      </c>
      <c r="B146" s="6" t="s">
        <v>37</v>
      </c>
      <c r="C146" s="6"/>
      <c r="D146" s="7"/>
      <c r="E146" s="27">
        <f t="shared" si="37"/>
        <v>217.04</v>
      </c>
      <c r="F146" s="27">
        <v>0</v>
      </c>
      <c r="G146" s="27">
        <v>0</v>
      </c>
    </row>
    <row r="147" spans="1:7" s="2" customFormat="1" ht="14.4" customHeight="1">
      <c r="A147" s="29" t="s">
        <v>236</v>
      </c>
      <c r="B147" s="11" t="s">
        <v>37</v>
      </c>
      <c r="C147" s="11">
        <v>500</v>
      </c>
      <c r="D147" s="52"/>
      <c r="E147" s="9">
        <v>217.04</v>
      </c>
      <c r="F147" s="9">
        <v>0</v>
      </c>
      <c r="G147" s="9">
        <v>0</v>
      </c>
    </row>
    <row r="148" spans="1:7" s="1" customFormat="1" ht="64.2" customHeight="1">
      <c r="A148" s="28" t="s">
        <v>218</v>
      </c>
      <c r="B148" s="6" t="s">
        <v>40</v>
      </c>
      <c r="C148" s="6"/>
      <c r="D148" s="7"/>
      <c r="E148" s="27">
        <f t="shared" si="37"/>
        <v>37.700000000000003</v>
      </c>
      <c r="F148" s="8">
        <v>0</v>
      </c>
      <c r="G148" s="8">
        <v>0</v>
      </c>
    </row>
    <row r="149" spans="1:7" s="2" customFormat="1" ht="13.2" customHeight="1">
      <c r="A149" s="29" t="s">
        <v>236</v>
      </c>
      <c r="B149" s="11" t="s">
        <v>40</v>
      </c>
      <c r="C149" s="11">
        <v>500</v>
      </c>
      <c r="D149" s="14" t="s">
        <v>39</v>
      </c>
      <c r="E149" s="16">
        <v>37.700000000000003</v>
      </c>
      <c r="F149" s="16">
        <v>0</v>
      </c>
      <c r="G149" s="16">
        <v>0</v>
      </c>
    </row>
    <row r="150" spans="1:7" s="2" customFormat="1" ht="25.8" customHeight="1">
      <c r="A150" s="26" t="s">
        <v>25</v>
      </c>
      <c r="B150" s="59" t="s">
        <v>26</v>
      </c>
      <c r="C150" s="15"/>
      <c r="D150" s="13" t="s">
        <v>16</v>
      </c>
      <c r="E150" s="8">
        <f t="shared" ref="E150:G153" si="38">SUM(E151)</f>
        <v>3.52</v>
      </c>
      <c r="F150" s="8">
        <f t="shared" si="38"/>
        <v>3.52</v>
      </c>
      <c r="G150" s="8">
        <f t="shared" si="38"/>
        <v>3.52</v>
      </c>
    </row>
    <row r="151" spans="1:7" s="2" customFormat="1" ht="24" customHeight="1">
      <c r="A151" s="26" t="s">
        <v>104</v>
      </c>
      <c r="B151" s="59" t="s">
        <v>34</v>
      </c>
      <c r="C151" s="15"/>
      <c r="D151" s="52"/>
      <c r="E151" s="8">
        <f t="shared" si="38"/>
        <v>3.52</v>
      </c>
      <c r="F151" s="8">
        <f t="shared" si="38"/>
        <v>3.52</v>
      </c>
      <c r="G151" s="8">
        <f t="shared" si="38"/>
        <v>3.52</v>
      </c>
    </row>
    <row r="152" spans="1:7" s="2" customFormat="1">
      <c r="A152" s="47" t="s">
        <v>29</v>
      </c>
      <c r="B152" s="59" t="s">
        <v>35</v>
      </c>
      <c r="C152" s="15"/>
      <c r="D152" s="52"/>
      <c r="E152" s="8">
        <f t="shared" si="38"/>
        <v>3.52</v>
      </c>
      <c r="F152" s="8">
        <f t="shared" si="38"/>
        <v>3.52</v>
      </c>
      <c r="G152" s="8">
        <f t="shared" si="38"/>
        <v>3.52</v>
      </c>
    </row>
    <row r="153" spans="1:7" s="1" customFormat="1" ht="59.4" customHeight="1">
      <c r="A153" s="41" t="s">
        <v>41</v>
      </c>
      <c r="B153" s="6" t="s">
        <v>42</v>
      </c>
      <c r="C153" s="6"/>
      <c r="D153" s="7"/>
      <c r="E153" s="8">
        <f t="shared" si="38"/>
        <v>3.52</v>
      </c>
      <c r="F153" s="8">
        <f t="shared" si="38"/>
        <v>3.52</v>
      </c>
      <c r="G153" s="8">
        <f t="shared" si="38"/>
        <v>3.52</v>
      </c>
    </row>
    <row r="154" spans="1:7" s="31" customFormat="1" ht="35.4" customHeight="1">
      <c r="A154" s="67" t="s">
        <v>242</v>
      </c>
      <c r="B154" s="11" t="s">
        <v>42</v>
      </c>
      <c r="C154" s="15">
        <v>200</v>
      </c>
      <c r="D154" s="52" t="s">
        <v>16</v>
      </c>
      <c r="E154" s="9">
        <v>3.52</v>
      </c>
      <c r="F154" s="9">
        <v>3.52</v>
      </c>
      <c r="G154" s="9">
        <v>3.52</v>
      </c>
    </row>
    <row r="155" spans="1:7" s="2" customFormat="1" ht="14.4" customHeight="1">
      <c r="A155" s="33" t="s">
        <v>175</v>
      </c>
      <c r="B155" s="6" t="s">
        <v>182</v>
      </c>
      <c r="C155" s="11"/>
      <c r="D155" s="7" t="s">
        <v>48</v>
      </c>
      <c r="E155" s="8">
        <f t="shared" ref="E155:G159" si="39">SUM(E156)</f>
        <v>60</v>
      </c>
      <c r="F155" s="8">
        <f t="shared" si="39"/>
        <v>60</v>
      </c>
      <c r="G155" s="8">
        <f t="shared" si="39"/>
        <v>60</v>
      </c>
    </row>
    <row r="156" spans="1:7" s="2" customFormat="1" ht="25.8" customHeight="1">
      <c r="A156" s="28" t="s">
        <v>43</v>
      </c>
      <c r="B156" s="6" t="s">
        <v>44</v>
      </c>
      <c r="C156" s="11"/>
      <c r="D156" s="14"/>
      <c r="E156" s="8">
        <f t="shared" si="39"/>
        <v>60</v>
      </c>
      <c r="F156" s="8">
        <f t="shared" si="39"/>
        <v>60</v>
      </c>
      <c r="G156" s="8">
        <f t="shared" si="39"/>
        <v>60</v>
      </c>
    </row>
    <row r="157" spans="1:7" s="2" customFormat="1" ht="14.4" customHeight="1">
      <c r="A157" s="28" t="s">
        <v>29</v>
      </c>
      <c r="B157" s="6" t="s">
        <v>45</v>
      </c>
      <c r="C157" s="11"/>
      <c r="D157" s="14"/>
      <c r="E157" s="8">
        <f t="shared" si="39"/>
        <v>60</v>
      </c>
      <c r="F157" s="8">
        <f t="shared" si="39"/>
        <v>60</v>
      </c>
      <c r="G157" s="8">
        <f t="shared" si="39"/>
        <v>60</v>
      </c>
    </row>
    <row r="158" spans="1:7" s="1" customFormat="1" ht="11.4" customHeight="1">
      <c r="A158" s="28" t="s">
        <v>29</v>
      </c>
      <c r="B158" s="6" t="s">
        <v>46</v>
      </c>
      <c r="C158" s="12"/>
      <c r="D158" s="13"/>
      <c r="E158" s="8">
        <f t="shared" si="39"/>
        <v>60</v>
      </c>
      <c r="F158" s="8">
        <f t="shared" si="39"/>
        <v>60</v>
      </c>
      <c r="G158" s="8">
        <f t="shared" si="39"/>
        <v>60</v>
      </c>
    </row>
    <row r="159" spans="1:7" s="1" customFormat="1" ht="38.4" customHeight="1">
      <c r="A159" s="28" t="s">
        <v>176</v>
      </c>
      <c r="B159" s="6" t="s">
        <v>47</v>
      </c>
      <c r="C159" s="6"/>
      <c r="D159" s="7"/>
      <c r="E159" s="8">
        <f t="shared" si="39"/>
        <v>60</v>
      </c>
      <c r="F159" s="8">
        <f t="shared" si="39"/>
        <v>60</v>
      </c>
      <c r="G159" s="8">
        <f t="shared" si="39"/>
        <v>60</v>
      </c>
    </row>
    <row r="160" spans="1:7" s="31" customFormat="1">
      <c r="A160" s="68" t="s">
        <v>234</v>
      </c>
      <c r="B160" s="11" t="s">
        <v>47</v>
      </c>
      <c r="C160" s="15">
        <v>800</v>
      </c>
      <c r="D160" s="52" t="s">
        <v>48</v>
      </c>
      <c r="E160" s="9">
        <v>60</v>
      </c>
      <c r="F160" s="9">
        <v>60</v>
      </c>
      <c r="G160" s="9">
        <v>60</v>
      </c>
    </row>
    <row r="161" spans="1:7" s="89" customFormat="1" ht="24">
      <c r="A161" s="87" t="s">
        <v>106</v>
      </c>
      <c r="B161" s="6" t="s">
        <v>191</v>
      </c>
      <c r="C161" s="88"/>
      <c r="D161" s="13" t="s">
        <v>16</v>
      </c>
      <c r="E161" s="8">
        <f t="shared" ref="E161:G163" si="40">SUM(E162)</f>
        <v>583.53000000000009</v>
      </c>
      <c r="F161" s="8">
        <f t="shared" si="40"/>
        <v>52.5</v>
      </c>
      <c r="G161" s="8">
        <f t="shared" si="40"/>
        <v>52.5</v>
      </c>
    </row>
    <row r="162" spans="1:7" s="1" customFormat="1" ht="13.2" customHeight="1">
      <c r="A162" s="19" t="s">
        <v>29</v>
      </c>
      <c r="B162" s="6" t="s">
        <v>45</v>
      </c>
      <c r="C162" s="60"/>
      <c r="D162" s="61"/>
      <c r="E162" s="8">
        <f t="shared" si="40"/>
        <v>583.53000000000009</v>
      </c>
      <c r="F162" s="8">
        <f t="shared" si="40"/>
        <v>52.5</v>
      </c>
      <c r="G162" s="8">
        <f t="shared" si="40"/>
        <v>52.5</v>
      </c>
    </row>
    <row r="163" spans="1:7" s="31" customFormat="1" ht="13.8" customHeight="1">
      <c r="A163" s="19" t="s">
        <v>29</v>
      </c>
      <c r="B163" s="60" t="s">
        <v>49</v>
      </c>
      <c r="C163" s="11"/>
      <c r="D163" s="14"/>
      <c r="E163" s="8">
        <f t="shared" si="40"/>
        <v>583.53000000000009</v>
      </c>
      <c r="F163" s="8">
        <f t="shared" si="40"/>
        <v>52.5</v>
      </c>
      <c r="G163" s="8">
        <f t="shared" si="40"/>
        <v>52.5</v>
      </c>
    </row>
    <row r="164" spans="1:7" s="31" customFormat="1" ht="24">
      <c r="A164" s="36" t="s">
        <v>174</v>
      </c>
      <c r="B164" s="60" t="s">
        <v>49</v>
      </c>
      <c r="C164" s="11"/>
      <c r="D164" s="14"/>
      <c r="E164" s="8">
        <f>E165+E166</f>
        <v>583.53000000000009</v>
      </c>
      <c r="F164" s="8">
        <f t="shared" ref="F164:G164" si="41">F165+F166</f>
        <v>52.5</v>
      </c>
      <c r="G164" s="8">
        <f t="shared" si="41"/>
        <v>52.5</v>
      </c>
    </row>
    <row r="165" spans="1:7" s="31" customFormat="1" ht="34.200000000000003">
      <c r="A165" s="67" t="s">
        <v>242</v>
      </c>
      <c r="B165" s="104" t="s">
        <v>49</v>
      </c>
      <c r="C165" s="11">
        <v>200</v>
      </c>
      <c r="D165" s="105"/>
      <c r="E165" s="106">
        <v>582.94000000000005</v>
      </c>
      <c r="F165" s="106">
        <v>52.5</v>
      </c>
      <c r="G165" s="106">
        <v>52.5</v>
      </c>
    </row>
    <row r="166" spans="1:7" s="31" customFormat="1">
      <c r="A166" s="68" t="s">
        <v>234</v>
      </c>
      <c r="B166" s="104" t="s">
        <v>49</v>
      </c>
      <c r="C166" s="15">
        <v>800</v>
      </c>
      <c r="D166" s="14" t="s">
        <v>16</v>
      </c>
      <c r="E166" s="106">
        <v>0.59</v>
      </c>
      <c r="F166" s="106">
        <v>0</v>
      </c>
      <c r="G166" s="106">
        <v>0</v>
      </c>
    </row>
    <row r="167" spans="1:7" s="31" customFormat="1">
      <c r="A167" s="37" t="s">
        <v>107</v>
      </c>
      <c r="B167" s="6"/>
      <c r="C167" s="15"/>
      <c r="D167" s="13" t="s">
        <v>112</v>
      </c>
      <c r="E167" s="8">
        <f>SUM(E168+E179+E184)</f>
        <v>1796.11</v>
      </c>
      <c r="F167" s="8">
        <f t="shared" ref="F167:G167" si="42">SUM(F168+F179+F184)</f>
        <v>392.1</v>
      </c>
      <c r="G167" s="8">
        <f t="shared" si="42"/>
        <v>240.79999999999998</v>
      </c>
    </row>
    <row r="168" spans="1:7" s="1" customFormat="1" ht="25.8" customHeight="1">
      <c r="A168" s="22" t="s">
        <v>52</v>
      </c>
      <c r="B168" s="6" t="s">
        <v>182</v>
      </c>
      <c r="C168" s="6"/>
      <c r="D168" s="7"/>
      <c r="E168" s="8">
        <f t="shared" ref="E168:G175" si="43">SUM(E169)</f>
        <v>214.8</v>
      </c>
      <c r="F168" s="8">
        <f t="shared" si="43"/>
        <v>233.1</v>
      </c>
      <c r="G168" s="8">
        <f t="shared" si="43"/>
        <v>240.79999999999998</v>
      </c>
    </row>
    <row r="169" spans="1:7" s="1" customFormat="1" ht="27" customHeight="1">
      <c r="A169" s="25" t="s">
        <v>43</v>
      </c>
      <c r="B169" s="6" t="s">
        <v>44</v>
      </c>
      <c r="C169" s="12"/>
      <c r="D169" s="13"/>
      <c r="E169" s="8">
        <f t="shared" si="43"/>
        <v>214.8</v>
      </c>
      <c r="F169" s="8">
        <f t="shared" si="43"/>
        <v>233.1</v>
      </c>
      <c r="G169" s="8">
        <f t="shared" si="43"/>
        <v>240.79999999999998</v>
      </c>
    </row>
    <row r="170" spans="1:7" s="1" customFormat="1">
      <c r="A170" s="19" t="s">
        <v>29</v>
      </c>
      <c r="B170" s="6" t="s">
        <v>45</v>
      </c>
      <c r="C170" s="12"/>
      <c r="D170" s="13"/>
      <c r="E170" s="8">
        <f t="shared" si="43"/>
        <v>214.8</v>
      </c>
      <c r="F170" s="8">
        <f t="shared" si="43"/>
        <v>233.1</v>
      </c>
      <c r="G170" s="8">
        <f t="shared" si="43"/>
        <v>240.79999999999998</v>
      </c>
    </row>
    <row r="171" spans="1:7" s="1" customFormat="1">
      <c r="A171" s="19" t="s">
        <v>29</v>
      </c>
      <c r="B171" s="6" t="s">
        <v>46</v>
      </c>
      <c r="C171" s="12"/>
      <c r="D171" s="13"/>
      <c r="E171" s="8">
        <f t="shared" si="43"/>
        <v>214.8</v>
      </c>
      <c r="F171" s="8">
        <f t="shared" si="43"/>
        <v>233.1</v>
      </c>
      <c r="G171" s="8">
        <f t="shared" si="43"/>
        <v>240.79999999999998</v>
      </c>
    </row>
    <row r="172" spans="1:7" s="1" customFormat="1" ht="48">
      <c r="A172" s="36" t="s">
        <v>217</v>
      </c>
      <c r="B172" s="6" t="s">
        <v>50</v>
      </c>
      <c r="C172" s="35"/>
      <c r="D172" s="34"/>
      <c r="E172" s="69">
        <f>E173+E175+E178</f>
        <v>214.8</v>
      </c>
      <c r="F172" s="69">
        <f t="shared" ref="F172:G172" si="44">F173+F175+F178</f>
        <v>233.1</v>
      </c>
      <c r="G172" s="69">
        <f t="shared" si="44"/>
        <v>240.79999999999998</v>
      </c>
    </row>
    <row r="173" spans="1:7" s="1" customFormat="1" ht="24.6" customHeight="1">
      <c r="A173" s="25" t="s">
        <v>171</v>
      </c>
      <c r="B173" s="6" t="s">
        <v>50</v>
      </c>
      <c r="C173" s="12"/>
      <c r="D173" s="13"/>
      <c r="E173" s="8">
        <f t="shared" si="43"/>
        <v>140.25</v>
      </c>
      <c r="F173" s="8">
        <f t="shared" si="43"/>
        <v>166.57</v>
      </c>
      <c r="G173" s="8">
        <f t="shared" si="43"/>
        <v>184.95</v>
      </c>
    </row>
    <row r="174" spans="1:7" s="1" customFormat="1" ht="67.2" customHeight="1">
      <c r="A174" s="102" t="s">
        <v>235</v>
      </c>
      <c r="B174" s="11" t="s">
        <v>50</v>
      </c>
      <c r="C174" s="11">
        <v>100</v>
      </c>
      <c r="D174" s="14" t="s">
        <v>51</v>
      </c>
      <c r="E174" s="103">
        <v>140.25</v>
      </c>
      <c r="F174" s="103">
        <v>166.57</v>
      </c>
      <c r="G174" s="103">
        <v>184.95</v>
      </c>
    </row>
    <row r="175" spans="1:7" s="1" customFormat="1" ht="49.8" customHeight="1">
      <c r="A175" s="22" t="s">
        <v>170</v>
      </c>
      <c r="B175" s="6" t="s">
        <v>50</v>
      </c>
      <c r="C175" s="6"/>
      <c r="D175" s="7"/>
      <c r="E175" s="8">
        <f t="shared" si="43"/>
        <v>39.630000000000003</v>
      </c>
      <c r="F175" s="8">
        <f t="shared" si="43"/>
        <v>50.61</v>
      </c>
      <c r="G175" s="8">
        <f t="shared" si="43"/>
        <v>55.85</v>
      </c>
    </row>
    <row r="176" spans="1:7" s="1" customFormat="1" ht="72" customHeight="1">
      <c r="A176" s="102" t="s">
        <v>235</v>
      </c>
      <c r="B176" s="11" t="s">
        <v>50</v>
      </c>
      <c r="C176" s="11">
        <v>100</v>
      </c>
      <c r="D176" s="14" t="s">
        <v>51</v>
      </c>
      <c r="E176" s="9">
        <v>39.630000000000003</v>
      </c>
      <c r="F176" s="9">
        <v>50.61</v>
      </c>
      <c r="G176" s="9">
        <v>55.85</v>
      </c>
    </row>
    <row r="177" spans="1:7" s="1" customFormat="1" ht="16.8" customHeight="1">
      <c r="A177" s="71" t="s">
        <v>123</v>
      </c>
      <c r="B177" s="6" t="s">
        <v>50</v>
      </c>
      <c r="C177" s="6"/>
      <c r="D177" s="7"/>
      <c r="E177" s="8">
        <v>14.92</v>
      </c>
      <c r="F177" s="8">
        <v>15.92</v>
      </c>
      <c r="G177" s="8">
        <v>0</v>
      </c>
    </row>
    <row r="178" spans="1:7" s="1" customFormat="1" ht="36.6" customHeight="1">
      <c r="A178" s="67" t="s">
        <v>242</v>
      </c>
      <c r="B178" s="11" t="s">
        <v>50</v>
      </c>
      <c r="C178" s="11">
        <v>200</v>
      </c>
      <c r="D178" s="14" t="s">
        <v>51</v>
      </c>
      <c r="E178" s="9">
        <v>34.92</v>
      </c>
      <c r="F178" s="9">
        <v>15.92</v>
      </c>
      <c r="G178" s="9">
        <v>0</v>
      </c>
    </row>
    <row r="179" spans="1:7" s="1" customFormat="1" ht="23.4" customHeight="1">
      <c r="A179" s="28" t="s">
        <v>43</v>
      </c>
      <c r="B179" s="6" t="s">
        <v>44</v>
      </c>
      <c r="C179" s="6"/>
      <c r="D179" s="7" t="s">
        <v>14</v>
      </c>
      <c r="E179" s="8">
        <f t="shared" ref="E179:G181" si="45">SUM(E180)</f>
        <v>321.76</v>
      </c>
      <c r="F179" s="8">
        <f t="shared" si="45"/>
        <v>0</v>
      </c>
      <c r="G179" s="8">
        <f t="shared" si="45"/>
        <v>0</v>
      </c>
    </row>
    <row r="180" spans="1:7" s="1" customFormat="1" ht="15" customHeight="1">
      <c r="A180" s="28" t="s">
        <v>29</v>
      </c>
      <c r="B180" s="6" t="s">
        <v>45</v>
      </c>
      <c r="C180" s="6"/>
      <c r="D180" s="7"/>
      <c r="E180" s="8">
        <f t="shared" si="45"/>
        <v>321.76</v>
      </c>
      <c r="F180" s="8">
        <f t="shared" si="45"/>
        <v>0</v>
      </c>
      <c r="G180" s="8">
        <f t="shared" si="45"/>
        <v>0</v>
      </c>
    </row>
    <row r="181" spans="1:7" s="1" customFormat="1" ht="15" customHeight="1">
      <c r="A181" s="28" t="s">
        <v>29</v>
      </c>
      <c r="B181" s="6" t="s">
        <v>191</v>
      </c>
      <c r="C181" s="6"/>
      <c r="D181" s="7"/>
      <c r="E181" s="8">
        <f t="shared" si="45"/>
        <v>321.76</v>
      </c>
      <c r="F181" s="8">
        <f t="shared" si="45"/>
        <v>0</v>
      </c>
      <c r="G181" s="8">
        <f t="shared" si="45"/>
        <v>0</v>
      </c>
    </row>
    <row r="182" spans="1:7" s="1" customFormat="1" ht="34.799999999999997" customHeight="1">
      <c r="A182" s="28" t="s">
        <v>190</v>
      </c>
      <c r="B182" s="6" t="s">
        <v>189</v>
      </c>
      <c r="C182" s="6"/>
      <c r="D182" s="7"/>
      <c r="E182" s="8">
        <f t="shared" ref="E182:G189" si="46">SUM(E183)</f>
        <v>321.76</v>
      </c>
      <c r="F182" s="8">
        <f t="shared" si="46"/>
        <v>0</v>
      </c>
      <c r="G182" s="8">
        <f t="shared" si="46"/>
        <v>0</v>
      </c>
    </row>
    <row r="183" spans="1:7" s="1" customFormat="1" ht="34.200000000000003" customHeight="1">
      <c r="A183" s="67" t="s">
        <v>242</v>
      </c>
      <c r="B183" s="11" t="s">
        <v>189</v>
      </c>
      <c r="C183" s="11">
        <v>200</v>
      </c>
      <c r="D183" s="14" t="s">
        <v>14</v>
      </c>
      <c r="E183" s="9">
        <v>321.76</v>
      </c>
      <c r="F183" s="9">
        <v>0</v>
      </c>
      <c r="G183" s="9">
        <v>0</v>
      </c>
    </row>
    <row r="184" spans="1:7" s="1" customFormat="1" ht="24">
      <c r="A184" s="22" t="s">
        <v>43</v>
      </c>
      <c r="B184" s="6" t="s">
        <v>44</v>
      </c>
      <c r="C184" s="6"/>
      <c r="D184" s="7" t="s">
        <v>12</v>
      </c>
      <c r="E184" s="8">
        <f t="shared" si="46"/>
        <v>1259.55</v>
      </c>
      <c r="F184" s="8">
        <f t="shared" si="46"/>
        <v>159</v>
      </c>
      <c r="G184" s="8">
        <f t="shared" si="46"/>
        <v>0</v>
      </c>
    </row>
    <row r="185" spans="1:7" s="1" customFormat="1">
      <c r="A185" s="28" t="s">
        <v>29</v>
      </c>
      <c r="B185" s="6" t="s">
        <v>216</v>
      </c>
      <c r="C185" s="6"/>
      <c r="D185" s="7"/>
      <c r="E185" s="8">
        <f t="shared" si="46"/>
        <v>1259.55</v>
      </c>
      <c r="F185" s="8">
        <f t="shared" si="46"/>
        <v>159</v>
      </c>
      <c r="G185" s="8">
        <f t="shared" si="46"/>
        <v>0</v>
      </c>
    </row>
    <row r="186" spans="1:7" s="1" customFormat="1" ht="12" customHeight="1">
      <c r="A186" s="28" t="s">
        <v>29</v>
      </c>
      <c r="B186" s="6" t="s">
        <v>46</v>
      </c>
      <c r="C186" s="6"/>
      <c r="D186" s="7"/>
      <c r="E186" s="8">
        <f>E187+E189</f>
        <v>1259.55</v>
      </c>
      <c r="F186" s="8">
        <f t="shared" ref="F186:G186" si="47">F187+F189</f>
        <v>159</v>
      </c>
      <c r="G186" s="8">
        <f t="shared" si="47"/>
        <v>0</v>
      </c>
    </row>
    <row r="187" spans="1:7" s="1" customFormat="1" ht="23.4" customHeight="1">
      <c r="A187" s="28" t="s">
        <v>225</v>
      </c>
      <c r="B187" s="6" t="s">
        <v>226</v>
      </c>
      <c r="C187" s="6"/>
      <c r="D187" s="7"/>
      <c r="E187" s="8">
        <f t="shared" si="46"/>
        <v>443.05</v>
      </c>
      <c r="F187" s="8">
        <f t="shared" si="46"/>
        <v>0</v>
      </c>
      <c r="G187" s="8">
        <f t="shared" si="46"/>
        <v>0</v>
      </c>
    </row>
    <row r="188" spans="1:7" s="1" customFormat="1" ht="34.200000000000003" customHeight="1">
      <c r="A188" s="67" t="s">
        <v>242</v>
      </c>
      <c r="B188" s="11" t="s">
        <v>226</v>
      </c>
      <c r="C188" s="11">
        <v>200</v>
      </c>
      <c r="D188" s="14" t="s">
        <v>12</v>
      </c>
      <c r="E188" s="9">
        <v>443.05</v>
      </c>
      <c r="F188" s="9">
        <v>0</v>
      </c>
      <c r="G188" s="9">
        <v>0</v>
      </c>
    </row>
    <row r="189" spans="1:7" s="1" customFormat="1" ht="24.6" customHeight="1">
      <c r="A189" s="22" t="s">
        <v>54</v>
      </c>
      <c r="B189" s="6" t="s">
        <v>55</v>
      </c>
      <c r="C189" s="6"/>
      <c r="D189" s="7"/>
      <c r="E189" s="8">
        <f t="shared" si="46"/>
        <v>816.5</v>
      </c>
      <c r="F189" s="8">
        <f t="shared" si="46"/>
        <v>159</v>
      </c>
      <c r="G189" s="8">
        <f t="shared" si="46"/>
        <v>0</v>
      </c>
    </row>
    <row r="190" spans="1:7" s="2" customFormat="1" ht="34.200000000000003">
      <c r="A190" s="67" t="s">
        <v>242</v>
      </c>
      <c r="B190" s="11" t="s">
        <v>55</v>
      </c>
      <c r="C190" s="15">
        <v>200</v>
      </c>
      <c r="D190" s="52" t="s">
        <v>12</v>
      </c>
      <c r="E190" s="9">
        <v>816.5</v>
      </c>
      <c r="F190" s="9">
        <v>159</v>
      </c>
      <c r="G190" s="9">
        <v>0</v>
      </c>
    </row>
    <row r="191" spans="1:7" s="2" customFormat="1" ht="13.2" customHeight="1">
      <c r="A191" s="19" t="s">
        <v>108</v>
      </c>
      <c r="B191" s="6"/>
      <c r="C191" s="15"/>
      <c r="D191" s="7" t="s">
        <v>113</v>
      </c>
      <c r="E191" s="62">
        <f>E192+E198+E203</f>
        <v>3486.93</v>
      </c>
      <c r="F191" s="62">
        <f t="shared" ref="F191:G191" si="48">F192+F198+F203</f>
        <v>154.29999999999998</v>
      </c>
      <c r="G191" s="62">
        <f t="shared" si="48"/>
        <v>123.8</v>
      </c>
    </row>
    <row r="192" spans="1:7" s="1" customFormat="1">
      <c r="A192" s="5" t="s">
        <v>88</v>
      </c>
      <c r="B192" s="6" t="s">
        <v>182</v>
      </c>
      <c r="C192" s="6"/>
      <c r="D192" s="7" t="s">
        <v>24</v>
      </c>
      <c r="E192" s="8">
        <f t="shared" ref="E192:G195" si="49">SUM(E193)</f>
        <v>25</v>
      </c>
      <c r="F192" s="8">
        <f t="shared" si="49"/>
        <v>90</v>
      </c>
      <c r="G192" s="8">
        <f t="shared" si="49"/>
        <v>46.5</v>
      </c>
    </row>
    <row r="193" spans="1:7" s="1" customFormat="1" ht="24" customHeight="1">
      <c r="A193" s="25" t="s">
        <v>43</v>
      </c>
      <c r="B193" s="6" t="s">
        <v>44</v>
      </c>
      <c r="C193" s="12"/>
      <c r="D193" s="13"/>
      <c r="E193" s="8">
        <f t="shared" si="49"/>
        <v>25</v>
      </c>
      <c r="F193" s="8">
        <f t="shared" si="49"/>
        <v>90</v>
      </c>
      <c r="G193" s="8">
        <f t="shared" si="49"/>
        <v>46.5</v>
      </c>
    </row>
    <row r="194" spans="1:7" s="1" customFormat="1">
      <c r="A194" s="19" t="s">
        <v>29</v>
      </c>
      <c r="B194" s="6" t="s">
        <v>45</v>
      </c>
      <c r="C194" s="12"/>
      <c r="D194" s="13"/>
      <c r="E194" s="8">
        <f t="shared" si="49"/>
        <v>25</v>
      </c>
      <c r="F194" s="8">
        <f t="shared" si="49"/>
        <v>90</v>
      </c>
      <c r="G194" s="8">
        <f t="shared" si="49"/>
        <v>46.5</v>
      </c>
    </row>
    <row r="195" spans="1:7" s="1" customFormat="1">
      <c r="A195" s="19" t="s">
        <v>29</v>
      </c>
      <c r="B195" s="6" t="s">
        <v>46</v>
      </c>
      <c r="C195" s="12"/>
      <c r="D195" s="13"/>
      <c r="E195" s="8">
        <f t="shared" si="49"/>
        <v>25</v>
      </c>
      <c r="F195" s="8">
        <f t="shared" si="49"/>
        <v>90</v>
      </c>
      <c r="G195" s="8">
        <f t="shared" si="49"/>
        <v>46.5</v>
      </c>
    </row>
    <row r="196" spans="1:7" s="1" customFormat="1" ht="37.799999999999997" customHeight="1">
      <c r="A196" s="25" t="s">
        <v>87</v>
      </c>
      <c r="B196" s="6" t="s">
        <v>56</v>
      </c>
      <c r="C196" s="12"/>
      <c r="D196" s="13"/>
      <c r="E196" s="8">
        <f t="shared" ref="E196:G201" si="50">SUM(E197)</f>
        <v>25</v>
      </c>
      <c r="F196" s="8">
        <f t="shared" si="50"/>
        <v>90</v>
      </c>
      <c r="G196" s="8">
        <f t="shared" si="50"/>
        <v>46.5</v>
      </c>
    </row>
    <row r="197" spans="1:7" s="1" customFormat="1" ht="34.200000000000003">
      <c r="A197" s="67" t="s">
        <v>242</v>
      </c>
      <c r="B197" s="11" t="s">
        <v>56</v>
      </c>
      <c r="C197" s="11">
        <v>200</v>
      </c>
      <c r="D197" s="14" t="s">
        <v>24</v>
      </c>
      <c r="E197" s="9">
        <v>25</v>
      </c>
      <c r="F197" s="9">
        <v>90</v>
      </c>
      <c r="G197" s="9">
        <v>46.5</v>
      </c>
    </row>
    <row r="198" spans="1:7" s="2" customFormat="1">
      <c r="A198" s="19" t="s">
        <v>29</v>
      </c>
      <c r="B198" s="6" t="s">
        <v>44</v>
      </c>
      <c r="C198" s="11"/>
      <c r="D198" s="7" t="s">
        <v>53</v>
      </c>
      <c r="E198" s="8">
        <f t="shared" si="50"/>
        <v>14.35</v>
      </c>
      <c r="F198" s="8">
        <f t="shared" si="50"/>
        <v>54.1</v>
      </c>
      <c r="G198" s="8">
        <f t="shared" si="50"/>
        <v>55.1</v>
      </c>
    </row>
    <row r="199" spans="1:7" s="2" customFormat="1">
      <c r="A199" s="19" t="s">
        <v>29</v>
      </c>
      <c r="B199" s="6" t="s">
        <v>45</v>
      </c>
      <c r="C199" s="11"/>
      <c r="D199" s="14"/>
      <c r="E199" s="8">
        <f t="shared" si="50"/>
        <v>14.35</v>
      </c>
      <c r="F199" s="8">
        <f t="shared" si="50"/>
        <v>54.1</v>
      </c>
      <c r="G199" s="8">
        <f t="shared" si="50"/>
        <v>55.1</v>
      </c>
    </row>
    <row r="200" spans="1:7" s="2" customFormat="1">
      <c r="A200" s="19" t="s">
        <v>29</v>
      </c>
      <c r="B200" s="6" t="s">
        <v>46</v>
      </c>
      <c r="C200" s="11"/>
      <c r="D200" s="14"/>
      <c r="E200" s="8">
        <f t="shared" si="50"/>
        <v>14.35</v>
      </c>
      <c r="F200" s="8">
        <f t="shared" si="50"/>
        <v>54.1</v>
      </c>
      <c r="G200" s="8">
        <f t="shared" si="50"/>
        <v>55.1</v>
      </c>
    </row>
    <row r="201" spans="1:7" s="1" customFormat="1" ht="25.2" customHeight="1">
      <c r="A201" s="5" t="s">
        <v>183</v>
      </c>
      <c r="B201" s="6" t="s">
        <v>184</v>
      </c>
      <c r="C201" s="6"/>
      <c r="D201" s="7"/>
      <c r="E201" s="8">
        <f t="shared" si="50"/>
        <v>14.35</v>
      </c>
      <c r="F201" s="8">
        <f t="shared" si="50"/>
        <v>54.1</v>
      </c>
      <c r="G201" s="8">
        <f t="shared" si="50"/>
        <v>55.1</v>
      </c>
    </row>
    <row r="202" spans="1:7" s="1" customFormat="1" ht="34.200000000000003">
      <c r="A202" s="67" t="s">
        <v>242</v>
      </c>
      <c r="B202" s="11" t="s">
        <v>184</v>
      </c>
      <c r="C202" s="11">
        <v>200</v>
      </c>
      <c r="D202" s="14" t="s">
        <v>53</v>
      </c>
      <c r="E202" s="9">
        <v>14.35</v>
      </c>
      <c r="F202" s="9">
        <v>54.1</v>
      </c>
      <c r="G202" s="9">
        <v>55.1</v>
      </c>
    </row>
    <row r="203" spans="1:7" s="1" customFormat="1" ht="37.799999999999997" customHeight="1">
      <c r="A203" s="28" t="s">
        <v>187</v>
      </c>
      <c r="B203" s="6" t="s">
        <v>44</v>
      </c>
      <c r="C203" s="6"/>
      <c r="D203" s="7" t="s">
        <v>11</v>
      </c>
      <c r="E203" s="8">
        <f t="shared" ref="E203:G204" si="51">SUM(E204)</f>
        <v>3447.58</v>
      </c>
      <c r="F203" s="8">
        <f t="shared" si="51"/>
        <v>10.199999999999999</v>
      </c>
      <c r="G203" s="8">
        <f t="shared" si="51"/>
        <v>22.2</v>
      </c>
    </row>
    <row r="204" spans="1:7" s="1" customFormat="1">
      <c r="A204" s="19" t="s">
        <v>29</v>
      </c>
      <c r="B204" s="6" t="s">
        <v>45</v>
      </c>
      <c r="C204" s="6"/>
      <c r="D204" s="7"/>
      <c r="E204" s="8">
        <f t="shared" si="51"/>
        <v>3447.58</v>
      </c>
      <c r="F204" s="8">
        <f t="shared" si="51"/>
        <v>10.199999999999999</v>
      </c>
      <c r="G204" s="8">
        <f t="shared" si="51"/>
        <v>22.2</v>
      </c>
    </row>
    <row r="205" spans="1:7" s="1" customFormat="1">
      <c r="A205" s="19" t="s">
        <v>29</v>
      </c>
      <c r="B205" s="6" t="s">
        <v>46</v>
      </c>
      <c r="C205" s="6"/>
      <c r="D205" s="7"/>
      <c r="E205" s="8">
        <f>E206+E217</f>
        <v>3447.58</v>
      </c>
      <c r="F205" s="8">
        <f t="shared" ref="F205:G205" si="52">F206+F217</f>
        <v>10.199999999999999</v>
      </c>
      <c r="G205" s="8">
        <f t="shared" si="52"/>
        <v>22.2</v>
      </c>
    </row>
    <row r="206" spans="1:7" s="2" customFormat="1" ht="24">
      <c r="A206" s="41" t="s">
        <v>215</v>
      </c>
      <c r="B206" s="6" t="s">
        <v>57</v>
      </c>
      <c r="C206" s="11"/>
      <c r="D206" s="14"/>
      <c r="E206" s="8">
        <f>E207+E209+E211+E213+E215</f>
        <v>3105.1099999999997</v>
      </c>
      <c r="F206" s="8">
        <f t="shared" ref="F206:G206" si="53">F207+F209+F213+F215</f>
        <v>10.199999999999999</v>
      </c>
      <c r="G206" s="8">
        <f t="shared" si="53"/>
        <v>22.2</v>
      </c>
    </row>
    <row r="207" spans="1:7" s="2" customFormat="1">
      <c r="A207" s="28" t="s">
        <v>173</v>
      </c>
      <c r="B207" s="6" t="s">
        <v>57</v>
      </c>
      <c r="C207" s="11"/>
      <c r="D207" s="14"/>
      <c r="E207" s="8">
        <f t="shared" ref="E207:G217" si="54">SUM(E208)</f>
        <v>1387.11</v>
      </c>
      <c r="F207" s="8">
        <f t="shared" si="54"/>
        <v>0</v>
      </c>
      <c r="G207" s="8">
        <f t="shared" si="54"/>
        <v>12</v>
      </c>
    </row>
    <row r="208" spans="1:7" s="31" customFormat="1" ht="34.200000000000003">
      <c r="A208" s="67" t="s">
        <v>242</v>
      </c>
      <c r="B208" s="11" t="s">
        <v>57</v>
      </c>
      <c r="C208" s="11">
        <v>200</v>
      </c>
      <c r="D208" s="14" t="s">
        <v>11</v>
      </c>
      <c r="E208" s="9">
        <v>1387.11</v>
      </c>
      <c r="F208" s="9">
        <v>0</v>
      </c>
      <c r="G208" s="9">
        <v>12</v>
      </c>
    </row>
    <row r="209" spans="1:7" s="1" customFormat="1">
      <c r="A209" s="5" t="s">
        <v>172</v>
      </c>
      <c r="B209" s="6" t="s">
        <v>57</v>
      </c>
      <c r="C209" s="6"/>
      <c r="D209" s="7"/>
      <c r="E209" s="8">
        <f t="shared" si="54"/>
        <v>1550</v>
      </c>
      <c r="F209" s="8">
        <f t="shared" si="54"/>
        <v>0</v>
      </c>
      <c r="G209" s="8">
        <f t="shared" si="54"/>
        <v>0</v>
      </c>
    </row>
    <row r="210" spans="1:7" s="2" customFormat="1" ht="34.200000000000003">
      <c r="A210" s="67" t="s">
        <v>242</v>
      </c>
      <c r="B210" s="11" t="s">
        <v>57</v>
      </c>
      <c r="C210" s="11">
        <v>200</v>
      </c>
      <c r="D210" s="14" t="s">
        <v>11</v>
      </c>
      <c r="E210" s="9">
        <v>1550</v>
      </c>
      <c r="F210" s="9">
        <v>0</v>
      </c>
      <c r="G210" s="9">
        <v>0</v>
      </c>
    </row>
    <row r="211" spans="1:7" s="2" customFormat="1" ht="24">
      <c r="A211" s="49" t="s">
        <v>227</v>
      </c>
      <c r="B211" s="6" t="s">
        <v>228</v>
      </c>
      <c r="C211" s="11"/>
      <c r="D211" s="14"/>
      <c r="E211" s="51">
        <f t="shared" ref="E211:G211" si="55">SUM(E212)</f>
        <v>138</v>
      </c>
      <c r="F211" s="51">
        <f t="shared" si="55"/>
        <v>0</v>
      </c>
      <c r="G211" s="51">
        <f t="shared" si="55"/>
        <v>0</v>
      </c>
    </row>
    <row r="212" spans="1:7" s="2" customFormat="1" ht="34.200000000000003">
      <c r="A212" s="67" t="s">
        <v>242</v>
      </c>
      <c r="B212" s="11" t="s">
        <v>228</v>
      </c>
      <c r="C212" s="11">
        <v>200</v>
      </c>
      <c r="D212" s="14" t="s">
        <v>11</v>
      </c>
      <c r="E212" s="72">
        <v>138</v>
      </c>
      <c r="F212" s="72">
        <v>0</v>
      </c>
      <c r="G212" s="72">
        <v>0</v>
      </c>
    </row>
    <row r="213" spans="1:7" s="1" customFormat="1">
      <c r="A213" s="5" t="s">
        <v>186</v>
      </c>
      <c r="B213" s="6" t="s">
        <v>57</v>
      </c>
      <c r="C213" s="6"/>
      <c r="D213" s="7"/>
      <c r="E213" s="8">
        <f t="shared" si="54"/>
        <v>0</v>
      </c>
      <c r="F213" s="8">
        <f t="shared" si="54"/>
        <v>4</v>
      </c>
      <c r="G213" s="8">
        <f t="shared" si="54"/>
        <v>4</v>
      </c>
    </row>
    <row r="214" spans="1:7" s="2" customFormat="1">
      <c r="A214" s="68" t="s">
        <v>234</v>
      </c>
      <c r="B214" s="11" t="s">
        <v>57</v>
      </c>
      <c r="C214" s="11">
        <v>800</v>
      </c>
      <c r="D214" s="14" t="s">
        <v>11</v>
      </c>
      <c r="E214" s="9">
        <v>0</v>
      </c>
      <c r="F214" s="9">
        <v>4</v>
      </c>
      <c r="G214" s="9">
        <v>4</v>
      </c>
    </row>
    <row r="215" spans="1:7" s="1" customFormat="1">
      <c r="A215" s="5" t="s">
        <v>185</v>
      </c>
      <c r="B215" s="6" t="s">
        <v>57</v>
      </c>
      <c r="C215" s="6"/>
      <c r="D215" s="7"/>
      <c r="E215" s="8">
        <f t="shared" si="54"/>
        <v>30</v>
      </c>
      <c r="F215" s="8">
        <f t="shared" si="54"/>
        <v>6.2</v>
      </c>
      <c r="G215" s="8">
        <f t="shared" ref="G215" si="56">SUM(G216)</f>
        <v>6.2</v>
      </c>
    </row>
    <row r="216" spans="1:7" s="31" customFormat="1">
      <c r="A216" s="68" t="s">
        <v>234</v>
      </c>
      <c r="B216" s="11" t="s">
        <v>57</v>
      </c>
      <c r="C216" s="11">
        <v>800</v>
      </c>
      <c r="D216" s="14" t="s">
        <v>11</v>
      </c>
      <c r="E216" s="16">
        <v>30</v>
      </c>
      <c r="F216" s="16">
        <v>6.2</v>
      </c>
      <c r="G216" s="16">
        <v>6.2</v>
      </c>
    </row>
    <row r="217" spans="1:7" s="1" customFormat="1" ht="24.6" customHeight="1">
      <c r="A217" s="22" t="s">
        <v>180</v>
      </c>
      <c r="B217" s="6" t="s">
        <v>181</v>
      </c>
      <c r="C217" s="6"/>
      <c r="D217" s="7"/>
      <c r="E217" s="8">
        <f t="shared" si="54"/>
        <v>342.47</v>
      </c>
      <c r="F217" s="8">
        <f t="shared" si="54"/>
        <v>0</v>
      </c>
      <c r="G217" s="8">
        <f t="shared" si="54"/>
        <v>0</v>
      </c>
    </row>
    <row r="218" spans="1:7" s="2" customFormat="1" ht="34.200000000000003">
      <c r="A218" s="67" t="s">
        <v>242</v>
      </c>
      <c r="B218" s="11" t="s">
        <v>181</v>
      </c>
      <c r="C218" s="11">
        <v>200</v>
      </c>
      <c r="D218" s="14" t="s">
        <v>11</v>
      </c>
      <c r="E218" s="16">
        <v>342.47</v>
      </c>
      <c r="F218" s="16">
        <v>0</v>
      </c>
      <c r="G218" s="16">
        <v>0</v>
      </c>
    </row>
    <row r="219" spans="1:7" s="2" customFormat="1">
      <c r="A219" s="19" t="s">
        <v>109</v>
      </c>
      <c r="B219" s="11"/>
      <c r="C219" s="11"/>
      <c r="D219" s="7" t="s">
        <v>233</v>
      </c>
      <c r="E219" s="8">
        <f>SUM(E220)</f>
        <v>1492.7</v>
      </c>
      <c r="F219" s="8">
        <f t="shared" ref="E219:G222" si="57">SUM(F220)</f>
        <v>948.5</v>
      </c>
      <c r="G219" s="8">
        <f t="shared" si="57"/>
        <v>949.4</v>
      </c>
    </row>
    <row r="220" spans="1:7" s="1" customFormat="1">
      <c r="A220" s="5" t="s">
        <v>59</v>
      </c>
      <c r="B220" s="6" t="s">
        <v>182</v>
      </c>
      <c r="C220" s="6"/>
      <c r="D220" s="7">
        <v>1001</v>
      </c>
      <c r="E220" s="8">
        <f t="shared" si="57"/>
        <v>1492.7</v>
      </c>
      <c r="F220" s="8">
        <f t="shared" si="57"/>
        <v>948.5</v>
      </c>
      <c r="G220" s="8">
        <f t="shared" si="57"/>
        <v>949.4</v>
      </c>
    </row>
    <row r="221" spans="1:7" s="1" customFormat="1" ht="24">
      <c r="A221" s="33" t="s">
        <v>43</v>
      </c>
      <c r="B221" s="6" t="s">
        <v>44</v>
      </c>
      <c r="C221" s="6"/>
      <c r="D221" s="7"/>
      <c r="E221" s="8">
        <f t="shared" si="57"/>
        <v>1492.7</v>
      </c>
      <c r="F221" s="8">
        <f t="shared" si="57"/>
        <v>948.5</v>
      </c>
      <c r="G221" s="8">
        <f t="shared" si="57"/>
        <v>949.4</v>
      </c>
    </row>
    <row r="222" spans="1:7" s="1" customFormat="1">
      <c r="A222" s="5" t="s">
        <v>29</v>
      </c>
      <c r="B222" s="6" t="s">
        <v>45</v>
      </c>
      <c r="C222" s="6"/>
      <c r="D222" s="7"/>
      <c r="E222" s="8">
        <f t="shared" si="57"/>
        <v>1492.7</v>
      </c>
      <c r="F222" s="8">
        <f t="shared" si="57"/>
        <v>948.5</v>
      </c>
      <c r="G222" s="8">
        <f t="shared" si="57"/>
        <v>949.4</v>
      </c>
    </row>
    <row r="223" spans="1:7" s="1" customFormat="1" ht="23.4" customHeight="1">
      <c r="A223" s="66" t="s">
        <v>232</v>
      </c>
      <c r="B223" s="6" t="s">
        <v>46</v>
      </c>
      <c r="C223" s="6"/>
      <c r="D223" s="7"/>
      <c r="E223" s="8">
        <f>E224</f>
        <v>1492.7</v>
      </c>
      <c r="F223" s="8">
        <f t="shared" ref="F223:G223" si="58">F224</f>
        <v>948.5</v>
      </c>
      <c r="G223" s="8">
        <f t="shared" si="58"/>
        <v>949.4</v>
      </c>
    </row>
    <row r="224" spans="1:7" s="2" customFormat="1" ht="22.8">
      <c r="A224" s="65" t="s">
        <v>231</v>
      </c>
      <c r="B224" s="11" t="s">
        <v>58</v>
      </c>
      <c r="C224" s="11">
        <v>300</v>
      </c>
      <c r="D224" s="14" t="s">
        <v>188</v>
      </c>
      <c r="E224" s="9">
        <v>1492.7</v>
      </c>
      <c r="F224" s="16">
        <v>948.5</v>
      </c>
      <c r="G224" s="16">
        <v>949.4</v>
      </c>
    </row>
    <row r="225" spans="1:8" s="2" customFormat="1">
      <c r="A225" s="5" t="s">
        <v>111</v>
      </c>
      <c r="B225" s="6"/>
      <c r="C225" s="11"/>
      <c r="D225" s="7">
        <v>1100</v>
      </c>
      <c r="E225" s="8">
        <f>SUM(E226)</f>
        <v>3122.33</v>
      </c>
      <c r="F225" s="8">
        <f>SUM(F226)</f>
        <v>900</v>
      </c>
      <c r="G225" s="8">
        <f>SUM(G226)</f>
        <v>700</v>
      </c>
    </row>
    <row r="226" spans="1:8" s="1" customFormat="1">
      <c r="A226" s="5" t="s">
        <v>61</v>
      </c>
      <c r="B226" s="6" t="s">
        <v>182</v>
      </c>
      <c r="C226" s="6"/>
      <c r="D226" s="7">
        <v>1101</v>
      </c>
      <c r="E226" s="8">
        <f t="shared" ref="E226:G226" si="59">SUM(E228)</f>
        <v>3122.33</v>
      </c>
      <c r="F226" s="8">
        <f t="shared" si="59"/>
        <v>900</v>
      </c>
      <c r="G226" s="8">
        <f t="shared" si="59"/>
        <v>700</v>
      </c>
    </row>
    <row r="227" spans="1:8" s="58" customFormat="1" ht="23.4" customHeight="1">
      <c r="A227" s="33" t="s">
        <v>43</v>
      </c>
      <c r="B227" s="6" t="s">
        <v>44</v>
      </c>
      <c r="C227" s="63"/>
      <c r="D227" s="64"/>
      <c r="E227" s="27">
        <f t="shared" ref="E227:G228" si="60">SUM(E228)</f>
        <v>3122.33</v>
      </c>
      <c r="F227" s="27">
        <f t="shared" si="60"/>
        <v>900</v>
      </c>
      <c r="G227" s="27">
        <f t="shared" si="60"/>
        <v>700</v>
      </c>
    </row>
    <row r="228" spans="1:8" s="58" customFormat="1" ht="13.2" customHeight="1">
      <c r="A228" s="33" t="s">
        <v>29</v>
      </c>
      <c r="B228" s="63" t="s">
        <v>45</v>
      </c>
      <c r="C228" s="63"/>
      <c r="D228" s="64"/>
      <c r="E228" s="30">
        <f t="shared" si="60"/>
        <v>3122.33</v>
      </c>
      <c r="F228" s="30">
        <f t="shared" si="60"/>
        <v>900</v>
      </c>
      <c r="G228" s="30">
        <f t="shared" si="60"/>
        <v>700</v>
      </c>
    </row>
    <row r="229" spans="1:8" s="1" customFormat="1" ht="13.8" customHeight="1">
      <c r="A229" s="33" t="s">
        <v>29</v>
      </c>
      <c r="B229" s="6" t="s">
        <v>46</v>
      </c>
      <c r="C229" s="6"/>
      <c r="D229" s="7"/>
      <c r="E229" s="8">
        <f>E230+E232</f>
        <v>3122.33</v>
      </c>
      <c r="F229" s="8">
        <f t="shared" ref="F229:G229" si="61">F230+F232</f>
        <v>900</v>
      </c>
      <c r="G229" s="8">
        <f t="shared" si="61"/>
        <v>700</v>
      </c>
    </row>
    <row r="230" spans="1:8" s="1" customFormat="1" ht="61.2" customHeight="1">
      <c r="A230" s="22" t="s">
        <v>142</v>
      </c>
      <c r="B230" s="6" t="s">
        <v>60</v>
      </c>
      <c r="C230" s="6"/>
      <c r="D230" s="7"/>
      <c r="E230" s="8">
        <f t="shared" ref="E230:G232" si="62">SUM(E231)</f>
        <v>888.23</v>
      </c>
      <c r="F230" s="8">
        <f t="shared" si="62"/>
        <v>900</v>
      </c>
      <c r="G230" s="8">
        <f t="shared" si="62"/>
        <v>700</v>
      </c>
    </row>
    <row r="231" spans="1:8" s="31" customFormat="1" ht="34.200000000000003">
      <c r="A231" s="65" t="s">
        <v>22</v>
      </c>
      <c r="B231" s="11" t="s">
        <v>60</v>
      </c>
      <c r="C231" s="11">
        <v>600</v>
      </c>
      <c r="D231" s="14" t="s">
        <v>178</v>
      </c>
      <c r="E231" s="9">
        <v>888.23</v>
      </c>
      <c r="F231" s="9">
        <v>900</v>
      </c>
      <c r="G231" s="16">
        <v>700</v>
      </c>
    </row>
    <row r="232" spans="1:8" s="1" customFormat="1" ht="15" customHeight="1">
      <c r="A232" s="28" t="s">
        <v>179</v>
      </c>
      <c r="B232" s="6" t="s">
        <v>177</v>
      </c>
      <c r="C232" s="6"/>
      <c r="D232" s="7"/>
      <c r="E232" s="8">
        <f t="shared" si="62"/>
        <v>2234.1</v>
      </c>
      <c r="F232" s="8">
        <f t="shared" si="62"/>
        <v>0</v>
      </c>
      <c r="G232" s="8">
        <f t="shared" si="62"/>
        <v>0</v>
      </c>
    </row>
    <row r="233" spans="1:8" s="31" customFormat="1" ht="36" customHeight="1">
      <c r="A233" s="65" t="s">
        <v>22</v>
      </c>
      <c r="B233" s="11" t="s">
        <v>177</v>
      </c>
      <c r="C233" s="11">
        <v>600</v>
      </c>
      <c r="D233" s="14" t="s">
        <v>178</v>
      </c>
      <c r="E233" s="9">
        <v>2234.1</v>
      </c>
      <c r="F233" s="9">
        <v>0</v>
      </c>
      <c r="G233" s="9">
        <v>0</v>
      </c>
    </row>
    <row r="234" spans="1:8" s="2" customFormat="1">
      <c r="A234" s="18" t="s">
        <v>85</v>
      </c>
      <c r="B234" s="11"/>
      <c r="C234" s="11"/>
      <c r="D234" s="14"/>
      <c r="E234" s="20">
        <v>0</v>
      </c>
      <c r="F234" s="20">
        <v>467.8</v>
      </c>
      <c r="G234" s="20">
        <v>935.5</v>
      </c>
    </row>
    <row r="235" spans="1:8" s="1" customFormat="1">
      <c r="A235" s="5" t="s">
        <v>62</v>
      </c>
      <c r="B235" s="6"/>
      <c r="C235" s="6"/>
      <c r="D235" s="7"/>
      <c r="E235" s="8">
        <f>SUM(E13+E18+E22+E27+E34+E39+E48+E53+E58+E73+E85+E90+E95+E100+E105+E110+E167+E191+E219+E225+E234)</f>
        <v>64420.74</v>
      </c>
      <c r="F235" s="8">
        <f>SUM(F13+F18+F22+F27+F34+F39+F48+F53+F58+F73+F85+F90+F95+F100+F105+F110+F167+F191+F219+F225+F234)</f>
        <v>18910.940000000002</v>
      </c>
      <c r="G235" s="8">
        <f>SUM(G13+G18+G22+G27+G34+G39+G48+G53+G58+G73+G85+G90+G95+G100+G105+G110+G167+G191+G219+G225+G234)</f>
        <v>17190.019999999997</v>
      </c>
    </row>
    <row r="236" spans="1:8" s="2" customFormat="1">
      <c r="D236" s="90"/>
      <c r="E236" s="91"/>
      <c r="F236" s="92"/>
      <c r="G236" s="92"/>
    </row>
    <row r="237" spans="1:8" s="2" customFormat="1">
      <c r="D237" s="90"/>
      <c r="E237" s="91"/>
      <c r="F237" s="91"/>
      <c r="G237" s="91"/>
      <c r="H237" s="92"/>
    </row>
  </sheetData>
  <autoFilter ref="C1:C237"/>
  <mergeCells count="6">
    <mergeCell ref="A6:G6"/>
    <mergeCell ref="A7:G7"/>
    <mergeCell ref="E1:G1"/>
    <mergeCell ref="E2:G2"/>
    <mergeCell ref="D3:G3"/>
    <mergeCell ref="E4:G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октября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2025-01-23T13:16:43Z</cp:lastPrinted>
  <dcterms:created xsi:type="dcterms:W3CDTF">1996-10-08T23:32:33Z</dcterms:created>
  <dcterms:modified xsi:type="dcterms:W3CDTF">2025-10-23T13:36:37Z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